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11370" activeTab="2"/>
  </bookViews>
  <sheets>
    <sheet name="原紙" sheetId="9" r:id="rId1"/>
    <sheet name="説明記入" sheetId="13" r:id="rId2"/>
    <sheet name="予算書" sheetId="12" r:id="rId3"/>
    <sheet name="決算書" sheetId="17" r:id="rId4"/>
    <sheet name="決算書（自動）" sheetId="10" r:id="rId5"/>
    <sheet name="出納帳" sheetId="6" r:id="rId6"/>
    <sheet name="マスタ" sheetId="7" r:id="rId7"/>
    <sheet name="科目マスタ" sheetId="5" r:id="rId8"/>
    <sheet name="入金伝票" sheetId="15" r:id="rId9"/>
    <sheet name="出金伝票" sheetId="14" r:id="rId10"/>
    <sheet name="振替伝票" sheetId="16" r:id="rId11"/>
  </sheets>
  <definedNames>
    <definedName name="_xlnm.Print_Area" localSheetId="2">予算書!$A$1:$Q$67</definedName>
    <definedName name="_xlnm.Print_Titles" localSheetId="5">出納帳!$1:$3</definedName>
    <definedName name="コード">出納帳!$D$4:$D$203</definedName>
    <definedName name="マスタ種別">マスタ!$F$2:$F$3</definedName>
    <definedName name="科目マスタ">科目マスタ!$A$2:$F$181</definedName>
    <definedName name="支出">出納帳!$H$4:$H$203</definedName>
    <definedName name="事業マスタ">マスタ!$A$2:$B$9</definedName>
    <definedName name="収支マスタ">マスタ!$C$2:$D$4</definedName>
    <definedName name="収入">出納帳!$G$4:$G$203</definedName>
  </definedNames>
  <calcPr calcId="145621"/>
</workbook>
</file>

<file path=xl/calcChain.xml><?xml version="1.0" encoding="utf-8"?>
<calcChain xmlns="http://schemas.openxmlformats.org/spreadsheetml/2006/main">
  <c r="E26" i="10" l="1"/>
  <c r="D8" i="17"/>
  <c r="D14" i="17"/>
  <c r="D18" i="17"/>
  <c r="D23" i="17"/>
  <c r="D26" i="17"/>
  <c r="E26" i="17"/>
  <c r="D26" i="12"/>
  <c r="E26" i="12"/>
  <c r="C25" i="5" l="1"/>
  <c r="F25" i="5" s="1"/>
  <c r="B25" i="5"/>
  <c r="D36" i="10"/>
  <c r="E36" i="10"/>
  <c r="F36" i="10" s="1"/>
  <c r="D37" i="10"/>
  <c r="E37" i="10"/>
  <c r="F37" i="17"/>
  <c r="F36" i="17"/>
  <c r="D38" i="12"/>
  <c r="F36" i="12"/>
  <c r="F37" i="12"/>
  <c r="F37" i="10" l="1"/>
  <c r="F22" i="17"/>
  <c r="E23" i="17"/>
  <c r="E62" i="17"/>
  <c r="B62" i="17"/>
  <c r="E61" i="17"/>
  <c r="F61" i="17"/>
  <c r="B61" i="17"/>
  <c r="E60" i="17"/>
  <c r="B60" i="17"/>
  <c r="E59" i="17"/>
  <c r="F59" i="17"/>
  <c r="B59" i="17"/>
  <c r="E58" i="17"/>
  <c r="B58" i="17"/>
  <c r="E57" i="17"/>
  <c r="F57" i="17"/>
  <c r="B57" i="17"/>
  <c r="E56" i="17"/>
  <c r="B56" i="17"/>
  <c r="E55" i="17"/>
  <c r="F55" i="17"/>
  <c r="B55" i="17"/>
  <c r="E51" i="17"/>
  <c r="Q62" i="17" s="1"/>
  <c r="B51" i="17"/>
  <c r="E50" i="17"/>
  <c r="B50" i="17"/>
  <c r="E49" i="17"/>
  <c r="Q60" i="17" s="1"/>
  <c r="B49" i="17"/>
  <c r="E48" i="17"/>
  <c r="B48" i="17"/>
  <c r="E47" i="17"/>
  <c r="Q58" i="17" s="1"/>
  <c r="B47" i="17"/>
  <c r="E46" i="17"/>
  <c r="B46" i="17"/>
  <c r="E45" i="17"/>
  <c r="Q56" i="17" s="1"/>
  <c r="B45" i="17"/>
  <c r="E44" i="17"/>
  <c r="B44" i="17"/>
  <c r="F35" i="17"/>
  <c r="F34" i="17"/>
  <c r="F33" i="17"/>
  <c r="F32" i="17"/>
  <c r="F31" i="17"/>
  <c r="F30" i="17"/>
  <c r="F29" i="17"/>
  <c r="F28" i="17"/>
  <c r="F27" i="17"/>
  <c r="F25" i="17"/>
  <c r="F24" i="17"/>
  <c r="F21" i="17"/>
  <c r="F17" i="17"/>
  <c r="F16" i="17"/>
  <c r="F15" i="17"/>
  <c r="F13" i="17"/>
  <c r="F12" i="17"/>
  <c r="F11" i="17"/>
  <c r="F10" i="17"/>
  <c r="F9" i="17"/>
  <c r="F23" i="17" l="1"/>
  <c r="E38" i="17"/>
  <c r="G66" i="17" s="1"/>
  <c r="O66" i="17" s="1"/>
  <c r="K66" i="17"/>
  <c r="F56" i="17"/>
  <c r="F58" i="17"/>
  <c r="F60" i="17"/>
  <c r="F62" i="17"/>
  <c r="F48" i="17"/>
  <c r="Q59" i="17"/>
  <c r="F46" i="17"/>
  <c r="Q57" i="17"/>
  <c r="F50" i="17"/>
  <c r="Q61" i="17"/>
  <c r="F44" i="17"/>
  <c r="K65" i="17"/>
  <c r="Q55" i="17"/>
  <c r="F7" i="17"/>
  <c r="E8" i="17"/>
  <c r="F8" i="17" s="1"/>
  <c r="E14" i="17"/>
  <c r="F14" i="17" s="1"/>
  <c r="F45" i="17"/>
  <c r="F47" i="17"/>
  <c r="F49" i="17"/>
  <c r="F51" i="17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" i="6"/>
  <c r="Q63" i="17" l="1"/>
  <c r="E18" i="17"/>
  <c r="F8" i="14"/>
  <c r="G8" i="14"/>
  <c r="F9" i="14"/>
  <c r="G9" i="14"/>
  <c r="F10" i="14"/>
  <c r="G10" i="14"/>
  <c r="F11" i="14"/>
  <c r="G11" i="14"/>
  <c r="G8" i="15"/>
  <c r="G9" i="15"/>
  <c r="G10" i="15"/>
  <c r="G11" i="15"/>
  <c r="F8" i="15"/>
  <c r="F9" i="15"/>
  <c r="F10" i="15"/>
  <c r="F11" i="15"/>
  <c r="D18" i="16"/>
  <c r="B18" i="16"/>
  <c r="E18" i="16" s="1"/>
  <c r="B11" i="16"/>
  <c r="E11" i="16" s="1"/>
  <c r="D11" i="16"/>
  <c r="D12" i="15"/>
  <c r="D12" i="14"/>
  <c r="G65" i="17" l="1"/>
  <c r="O65" i="17" s="1"/>
  <c r="O67" i="17" s="1"/>
  <c r="E39" i="17"/>
  <c r="F18" i="17"/>
  <c r="H3" i="10"/>
  <c r="D3" i="10"/>
  <c r="D2" i="10"/>
  <c r="G56" i="10" l="1"/>
  <c r="H56" i="10"/>
  <c r="I56" i="10"/>
  <c r="J56" i="10"/>
  <c r="K56" i="10"/>
  <c r="L56" i="10"/>
  <c r="M56" i="10"/>
  <c r="N56" i="10"/>
  <c r="O56" i="10"/>
  <c r="P56" i="10"/>
  <c r="G57" i="10"/>
  <c r="H57" i="10"/>
  <c r="I57" i="10"/>
  <c r="J57" i="10"/>
  <c r="K57" i="10"/>
  <c r="L57" i="10"/>
  <c r="M57" i="10"/>
  <c r="N57" i="10"/>
  <c r="O57" i="10"/>
  <c r="P57" i="10"/>
  <c r="G58" i="10"/>
  <c r="H58" i="10"/>
  <c r="I58" i="10"/>
  <c r="J58" i="10"/>
  <c r="K58" i="10"/>
  <c r="L58" i="10"/>
  <c r="M58" i="10"/>
  <c r="N58" i="10"/>
  <c r="O58" i="10"/>
  <c r="P58" i="10"/>
  <c r="G59" i="10"/>
  <c r="H59" i="10"/>
  <c r="I59" i="10"/>
  <c r="J59" i="10"/>
  <c r="K59" i="10"/>
  <c r="L59" i="10"/>
  <c r="M59" i="10"/>
  <c r="N59" i="10"/>
  <c r="O59" i="10"/>
  <c r="P59" i="10"/>
  <c r="G60" i="10"/>
  <c r="H60" i="10"/>
  <c r="I60" i="10"/>
  <c r="J60" i="10"/>
  <c r="K60" i="10"/>
  <c r="L60" i="10"/>
  <c r="M60" i="10"/>
  <c r="N60" i="10"/>
  <c r="O60" i="10"/>
  <c r="P60" i="10"/>
  <c r="G61" i="10"/>
  <c r="H61" i="10"/>
  <c r="I61" i="10"/>
  <c r="J61" i="10"/>
  <c r="K61" i="10"/>
  <c r="L61" i="10"/>
  <c r="M61" i="10"/>
  <c r="N61" i="10"/>
  <c r="O61" i="10"/>
  <c r="P61" i="10"/>
  <c r="G62" i="10"/>
  <c r="H62" i="10"/>
  <c r="I62" i="10"/>
  <c r="J62" i="10"/>
  <c r="K62" i="10"/>
  <c r="L62" i="10"/>
  <c r="M62" i="10"/>
  <c r="N62" i="10"/>
  <c r="O62" i="10"/>
  <c r="P62" i="10"/>
  <c r="H55" i="10"/>
  <c r="I55" i="10"/>
  <c r="J55" i="10"/>
  <c r="K55" i="10"/>
  <c r="L55" i="10"/>
  <c r="M55" i="10"/>
  <c r="N55" i="10"/>
  <c r="O55" i="10"/>
  <c r="P55" i="10"/>
  <c r="G55" i="10"/>
  <c r="G45" i="10"/>
  <c r="H45" i="10"/>
  <c r="I45" i="10"/>
  <c r="J45" i="10"/>
  <c r="K45" i="10"/>
  <c r="L45" i="10"/>
  <c r="M45" i="10"/>
  <c r="N45" i="10"/>
  <c r="O45" i="10"/>
  <c r="G46" i="10"/>
  <c r="H46" i="10"/>
  <c r="I46" i="10"/>
  <c r="J46" i="10"/>
  <c r="K46" i="10"/>
  <c r="L46" i="10"/>
  <c r="M46" i="10"/>
  <c r="N46" i="10"/>
  <c r="O46" i="10"/>
  <c r="G47" i="10"/>
  <c r="H47" i="10"/>
  <c r="I47" i="10"/>
  <c r="J47" i="10"/>
  <c r="K47" i="10"/>
  <c r="L47" i="10"/>
  <c r="M47" i="10"/>
  <c r="N47" i="10"/>
  <c r="O47" i="10"/>
  <c r="G48" i="10"/>
  <c r="H48" i="10"/>
  <c r="I48" i="10"/>
  <c r="J48" i="10"/>
  <c r="K48" i="10"/>
  <c r="L48" i="10"/>
  <c r="M48" i="10"/>
  <c r="N48" i="10"/>
  <c r="O48" i="10"/>
  <c r="G49" i="10"/>
  <c r="H49" i="10"/>
  <c r="I49" i="10"/>
  <c r="J49" i="10"/>
  <c r="K49" i="10"/>
  <c r="L49" i="10"/>
  <c r="M49" i="10"/>
  <c r="N49" i="10"/>
  <c r="O49" i="10"/>
  <c r="G50" i="10"/>
  <c r="H50" i="10"/>
  <c r="I50" i="10"/>
  <c r="J50" i="10"/>
  <c r="K50" i="10"/>
  <c r="L50" i="10"/>
  <c r="M50" i="10"/>
  <c r="N50" i="10"/>
  <c r="O50" i="10"/>
  <c r="G51" i="10"/>
  <c r="H51" i="10"/>
  <c r="I51" i="10"/>
  <c r="J51" i="10"/>
  <c r="K51" i="10"/>
  <c r="L51" i="10"/>
  <c r="M51" i="10"/>
  <c r="N51" i="10"/>
  <c r="O51" i="10"/>
  <c r="H44" i="10"/>
  <c r="I44" i="10"/>
  <c r="J44" i="10"/>
  <c r="K44" i="10"/>
  <c r="L44" i="10"/>
  <c r="M44" i="10"/>
  <c r="N44" i="10"/>
  <c r="O44" i="10"/>
  <c r="G44" i="10"/>
  <c r="B62" i="10"/>
  <c r="B61" i="10"/>
  <c r="B60" i="10"/>
  <c r="B59" i="10"/>
  <c r="B58" i="10"/>
  <c r="B57" i="10"/>
  <c r="B56" i="10"/>
  <c r="B55" i="10"/>
  <c r="B51" i="10"/>
  <c r="B50" i="10"/>
  <c r="B49" i="10"/>
  <c r="B48" i="10"/>
  <c r="B47" i="10"/>
  <c r="B46" i="10"/>
  <c r="B45" i="10"/>
  <c r="B44" i="10"/>
  <c r="B62" i="12"/>
  <c r="B61" i="12"/>
  <c r="B60" i="12"/>
  <c r="B59" i="12"/>
  <c r="B58" i="12"/>
  <c r="B57" i="12"/>
  <c r="B56" i="12"/>
  <c r="B55" i="12"/>
  <c r="B51" i="12"/>
  <c r="B50" i="12"/>
  <c r="B49" i="12"/>
  <c r="B48" i="12"/>
  <c r="B47" i="12"/>
  <c r="B46" i="12"/>
  <c r="B45" i="12"/>
  <c r="B44" i="12"/>
  <c r="B62" i="13"/>
  <c r="B61" i="13"/>
  <c r="B60" i="13"/>
  <c r="B59" i="13"/>
  <c r="B58" i="13"/>
  <c r="B57" i="13"/>
  <c r="B56" i="13"/>
  <c r="B55" i="13"/>
  <c r="B51" i="13"/>
  <c r="B50" i="13"/>
  <c r="B49" i="13"/>
  <c r="B48" i="13"/>
  <c r="B47" i="13"/>
  <c r="B46" i="13"/>
  <c r="B45" i="13"/>
  <c r="B44" i="13"/>
  <c r="B62" i="9"/>
  <c r="B61" i="9"/>
  <c r="B60" i="9"/>
  <c r="B59" i="9"/>
  <c r="B58" i="9"/>
  <c r="B57" i="9"/>
  <c r="B56" i="9"/>
  <c r="B55" i="9"/>
  <c r="B45" i="9"/>
  <c r="B46" i="9"/>
  <c r="B47" i="9"/>
  <c r="B48" i="9"/>
  <c r="B49" i="9"/>
  <c r="B50" i="9"/>
  <c r="B51" i="9"/>
  <c r="B44" i="9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6" i="5"/>
  <c r="B27" i="5"/>
  <c r="F18" i="16" s="1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2" i="5"/>
  <c r="F11" i="16" s="1"/>
  <c r="F7" i="14" l="1"/>
  <c r="F7" i="15"/>
  <c r="C14" i="5"/>
  <c r="F14" i="5" s="1"/>
  <c r="E23" i="12"/>
  <c r="D23" i="12"/>
  <c r="D24" i="10"/>
  <c r="D25" i="10"/>
  <c r="F25" i="12"/>
  <c r="F24" i="12"/>
  <c r="E25" i="10"/>
  <c r="E24" i="10"/>
  <c r="F24" i="10" l="1"/>
  <c r="F25" i="10"/>
  <c r="C3" i="5"/>
  <c r="C4" i="5"/>
  <c r="C5" i="5"/>
  <c r="C6" i="5"/>
  <c r="C7" i="5"/>
  <c r="C8" i="5"/>
  <c r="C9" i="5"/>
  <c r="C10" i="5"/>
  <c r="C11" i="5"/>
  <c r="C12" i="5"/>
  <c r="C13" i="5"/>
  <c r="C15" i="5"/>
  <c r="C16" i="5"/>
  <c r="C17" i="5"/>
  <c r="C18" i="5"/>
  <c r="C19" i="5"/>
  <c r="C20" i="5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2" i="5"/>
  <c r="F13" i="5" l="1"/>
  <c r="F23" i="12" l="1"/>
  <c r="E23" i="10"/>
  <c r="D23" i="10"/>
  <c r="K23" i="6"/>
  <c r="J23" i="6"/>
  <c r="I23" i="6"/>
  <c r="F23" i="10" l="1"/>
  <c r="D62" i="10"/>
  <c r="D61" i="10"/>
  <c r="D60" i="10"/>
  <c r="D59" i="10"/>
  <c r="D58" i="10"/>
  <c r="D57" i="10"/>
  <c r="D56" i="10"/>
  <c r="D55" i="10"/>
  <c r="D51" i="10"/>
  <c r="D50" i="10"/>
  <c r="D49" i="10"/>
  <c r="D48" i="10"/>
  <c r="D47" i="10"/>
  <c r="D46" i="10"/>
  <c r="D45" i="10"/>
  <c r="D44" i="10"/>
  <c r="D35" i="10"/>
  <c r="D34" i="10"/>
  <c r="D33" i="10"/>
  <c r="D32" i="10"/>
  <c r="D31" i="10"/>
  <c r="D30" i="10"/>
  <c r="D29" i="10"/>
  <c r="D28" i="10"/>
  <c r="D27" i="10"/>
  <c r="D22" i="10"/>
  <c r="D21" i="10"/>
  <c r="D9" i="10"/>
  <c r="D10" i="10"/>
  <c r="D11" i="10"/>
  <c r="D12" i="10"/>
  <c r="D13" i="10"/>
  <c r="D15" i="10"/>
  <c r="D16" i="10"/>
  <c r="D17" i="10"/>
  <c r="D7" i="10"/>
  <c r="F7" i="12"/>
  <c r="F9" i="12"/>
  <c r="F10" i="12"/>
  <c r="F11" i="12"/>
  <c r="F12" i="12"/>
  <c r="F13" i="12"/>
  <c r="F15" i="12"/>
  <c r="F16" i="12"/>
  <c r="F17" i="12"/>
  <c r="F21" i="12"/>
  <c r="F22" i="12"/>
  <c r="F27" i="12"/>
  <c r="F28" i="12"/>
  <c r="F29" i="12"/>
  <c r="F30" i="12"/>
  <c r="F31" i="12"/>
  <c r="F32" i="12"/>
  <c r="F33" i="12"/>
  <c r="F34" i="12"/>
  <c r="F35" i="12"/>
  <c r="F44" i="12"/>
  <c r="F45" i="12"/>
  <c r="F46" i="12"/>
  <c r="F47" i="12"/>
  <c r="F48" i="12"/>
  <c r="F49" i="12"/>
  <c r="F50" i="12"/>
  <c r="F51" i="12"/>
  <c r="F55" i="12"/>
  <c r="F56" i="12"/>
  <c r="F57" i="12"/>
  <c r="F58" i="12"/>
  <c r="F59" i="12"/>
  <c r="F60" i="12"/>
  <c r="F61" i="12"/>
  <c r="F62" i="12"/>
  <c r="D8" i="12" l="1"/>
  <c r="E38" i="12"/>
  <c r="E14" i="12"/>
  <c r="D26" i="10" l="1"/>
  <c r="D14" i="10"/>
  <c r="Q56" i="12"/>
  <c r="Q58" i="12"/>
  <c r="K66" i="12"/>
  <c r="D38" i="10"/>
  <c r="Q57" i="12"/>
  <c r="Q61" i="12"/>
  <c r="D14" i="12"/>
  <c r="F14" i="12" s="1"/>
  <c r="E8" i="12"/>
  <c r="E50" i="10"/>
  <c r="E56" i="10"/>
  <c r="E57" i="10"/>
  <c r="E58" i="10"/>
  <c r="E59" i="10"/>
  <c r="E60" i="10"/>
  <c r="E61" i="10"/>
  <c r="E45" i="10"/>
  <c r="Q56" i="10" s="1"/>
  <c r="E47" i="10"/>
  <c r="E35" i="10"/>
  <c r="E34" i="10"/>
  <c r="E33" i="10"/>
  <c r="E32" i="10"/>
  <c r="E31" i="10"/>
  <c r="E30" i="10"/>
  <c r="E29" i="10"/>
  <c r="E28" i="10"/>
  <c r="E27" i="10"/>
  <c r="E22" i="10"/>
  <c r="E21" i="10"/>
  <c r="E17" i="10"/>
  <c r="E16" i="10"/>
  <c r="E15" i="10"/>
  <c r="E13" i="10"/>
  <c r="E12" i="10"/>
  <c r="E11" i="10"/>
  <c r="E10" i="10"/>
  <c r="E9" i="10"/>
  <c r="E7" i="10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F26" i="5"/>
  <c r="F27" i="5"/>
  <c r="G18" i="16" s="1"/>
  <c r="F28" i="5"/>
  <c r="F29" i="5"/>
  <c r="E203" i="6"/>
  <c r="F203" i="6"/>
  <c r="F26" i="17" l="1"/>
  <c r="D38" i="17"/>
  <c r="F26" i="12"/>
  <c r="F38" i="12"/>
  <c r="Q58" i="10"/>
  <c r="E49" i="10"/>
  <c r="F49" i="10" s="1"/>
  <c r="E46" i="10"/>
  <c r="Q57" i="10" s="1"/>
  <c r="D8" i="10"/>
  <c r="F8" i="12"/>
  <c r="Q60" i="10"/>
  <c r="Q62" i="12"/>
  <c r="Q59" i="12"/>
  <c r="K65" i="12"/>
  <c r="Q55" i="12"/>
  <c r="Q63" i="12" s="1"/>
  <c r="Q60" i="12"/>
  <c r="F56" i="10"/>
  <c r="F59" i="10"/>
  <c r="F61" i="10"/>
  <c r="G66" i="12"/>
  <c r="O66" i="12" s="1"/>
  <c r="D18" i="12"/>
  <c r="F7" i="10"/>
  <c r="F10" i="10"/>
  <c r="F12" i="10"/>
  <c r="F15" i="10"/>
  <c r="F17" i="10"/>
  <c r="F22" i="10"/>
  <c r="F28" i="10"/>
  <c r="F30" i="10"/>
  <c r="F32" i="10"/>
  <c r="F34" i="10"/>
  <c r="F45" i="10"/>
  <c r="F47" i="10"/>
  <c r="F57" i="10"/>
  <c r="F58" i="10"/>
  <c r="F9" i="10"/>
  <c r="F11" i="10"/>
  <c r="F13" i="10"/>
  <c r="F16" i="10"/>
  <c r="F21" i="10"/>
  <c r="F27" i="10"/>
  <c r="F29" i="10"/>
  <c r="F31" i="10"/>
  <c r="F33" i="10"/>
  <c r="F35" i="10"/>
  <c r="F46" i="10"/>
  <c r="F50" i="10"/>
  <c r="F60" i="10"/>
  <c r="E18" i="12"/>
  <c r="E51" i="10"/>
  <c r="E48" i="10"/>
  <c r="F48" i="10" s="1"/>
  <c r="E8" i="10"/>
  <c r="F26" i="10"/>
  <c r="E44" i="10"/>
  <c r="F44" i="10" s="1"/>
  <c r="E14" i="10"/>
  <c r="F14" i="10" s="1"/>
  <c r="E62" i="10"/>
  <c r="F62" i="10" s="1"/>
  <c r="Q61" i="10"/>
  <c r="E55" i="10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39" i="5"/>
  <c r="F40" i="5"/>
  <c r="F41" i="5"/>
  <c r="F42" i="5"/>
  <c r="F43" i="5"/>
  <c r="F44" i="5"/>
  <c r="F45" i="5"/>
  <c r="F46" i="5"/>
  <c r="F47" i="5"/>
  <c r="F48" i="5"/>
  <c r="F31" i="5"/>
  <c r="F32" i="5"/>
  <c r="F33" i="5"/>
  <c r="F34" i="5"/>
  <c r="F35" i="5"/>
  <c r="F36" i="5"/>
  <c r="F37" i="5"/>
  <c r="F38" i="5"/>
  <c r="F30" i="5"/>
  <c r="F11" i="5"/>
  <c r="F12" i="5"/>
  <c r="F15" i="5"/>
  <c r="F16" i="5"/>
  <c r="F17" i="5"/>
  <c r="F18" i="5"/>
  <c r="F19" i="5"/>
  <c r="F20" i="5"/>
  <c r="F21" i="5"/>
  <c r="F22" i="5"/>
  <c r="F23" i="5"/>
  <c r="F24" i="5"/>
  <c r="F8" i="5"/>
  <c r="F9" i="5"/>
  <c r="F10" i="5"/>
  <c r="F3" i="5"/>
  <c r="F4" i="5"/>
  <c r="F5" i="5"/>
  <c r="F6" i="5"/>
  <c r="F7" i="5"/>
  <c r="F2" i="5"/>
  <c r="G11" i="16" s="1"/>
  <c r="F38" i="17" l="1"/>
  <c r="D39" i="17"/>
  <c r="E38" i="10"/>
  <c r="F4" i="6"/>
  <c r="G7" i="15"/>
  <c r="G7" i="14"/>
  <c r="K66" i="10"/>
  <c r="D18" i="10"/>
  <c r="F18" i="12"/>
  <c r="F8" i="10"/>
  <c r="Q59" i="10"/>
  <c r="D39" i="12"/>
  <c r="K65" i="10"/>
  <c r="F55" i="10"/>
  <c r="E18" i="10"/>
  <c r="G65" i="10" s="1"/>
  <c r="G65" i="12"/>
  <c r="O65" i="12" s="1"/>
  <c r="O67" i="12" s="1"/>
  <c r="E39" i="12"/>
  <c r="F51" i="10"/>
  <c r="Q62" i="10"/>
  <c r="Q55" i="10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203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203" i="6"/>
  <c r="K4" i="6"/>
  <c r="J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203" i="6"/>
  <c r="I4" i="6"/>
  <c r="F39" i="17" l="1"/>
  <c r="O65" i="10"/>
  <c r="D39" i="10"/>
  <c r="F39" i="12"/>
  <c r="E39" i="10"/>
  <c r="F18" i="10"/>
  <c r="G66" i="10"/>
  <c r="O66" i="10" s="1"/>
  <c r="F38" i="10"/>
  <c r="Q63" i="10"/>
  <c r="F39" i="10" l="1"/>
  <c r="O67" i="10"/>
</calcChain>
</file>

<file path=xl/sharedStrings.xml><?xml version="1.0" encoding="utf-8"?>
<sst xmlns="http://schemas.openxmlformats.org/spreadsheetml/2006/main" count="909" uniqueCount="187">
  <si>
    <t>科目</t>
    <rPh sb="0" eb="2">
      <t>カモク</t>
    </rPh>
    <phoneticPr fontId="1"/>
  </si>
  <si>
    <t>事業１</t>
    <rPh sb="0" eb="2">
      <t>ジギョウ</t>
    </rPh>
    <phoneticPr fontId="1"/>
  </si>
  <si>
    <t>事業２</t>
    <rPh sb="0" eb="2">
      <t>ジギョウ</t>
    </rPh>
    <phoneticPr fontId="1"/>
  </si>
  <si>
    <t>事業３</t>
    <rPh sb="0" eb="2">
      <t>ジギョウ</t>
    </rPh>
    <phoneticPr fontId="1"/>
  </si>
  <si>
    <t>事業４</t>
    <rPh sb="0" eb="2">
      <t>ジギョウ</t>
    </rPh>
    <phoneticPr fontId="1"/>
  </si>
  <si>
    <t>事業５</t>
    <rPh sb="0" eb="2">
      <t>ジギョウ</t>
    </rPh>
    <phoneticPr fontId="1"/>
  </si>
  <si>
    <t>事業６</t>
    <rPh sb="0" eb="2">
      <t>ジギョウ</t>
    </rPh>
    <phoneticPr fontId="1"/>
  </si>
  <si>
    <t>事業７</t>
    <rPh sb="0" eb="2">
      <t>ジギョウ</t>
    </rPh>
    <phoneticPr fontId="1"/>
  </si>
  <si>
    <t>事業８</t>
    <rPh sb="0" eb="2">
      <t>ジギョウ</t>
    </rPh>
    <phoneticPr fontId="1"/>
  </si>
  <si>
    <t>コード</t>
  </si>
  <si>
    <t>その他</t>
    <rPh sb="2" eb="3">
      <t>タ</t>
    </rPh>
    <phoneticPr fontId="2"/>
  </si>
  <si>
    <t>事務局運営費</t>
    <rPh sb="0" eb="3">
      <t>ジムキョク</t>
    </rPh>
    <rPh sb="3" eb="6">
      <t>ウンエイヒ</t>
    </rPh>
    <phoneticPr fontId="1"/>
  </si>
  <si>
    <t>科目1</t>
    <rPh sb="0" eb="2">
      <t>カモク</t>
    </rPh>
    <phoneticPr fontId="1"/>
  </si>
  <si>
    <t>科目2</t>
    <rPh sb="0" eb="2">
      <t>カモク</t>
    </rPh>
    <phoneticPr fontId="1"/>
  </si>
  <si>
    <t>科目3</t>
    <rPh sb="0" eb="2">
      <t>カモク</t>
    </rPh>
    <phoneticPr fontId="1"/>
  </si>
  <si>
    <t>科目4</t>
    <rPh sb="0" eb="2">
      <t>カモク</t>
    </rPh>
    <phoneticPr fontId="1"/>
  </si>
  <si>
    <t>表示科目名</t>
    <rPh sb="0" eb="2">
      <t>ヒョウジ</t>
    </rPh>
    <rPh sb="2" eb="5">
      <t>カモクメイ</t>
    </rPh>
    <phoneticPr fontId="1"/>
  </si>
  <si>
    <t>日付</t>
    <rPh sb="0" eb="2">
      <t>ヒヅケ</t>
    </rPh>
    <phoneticPr fontId="1"/>
  </si>
  <si>
    <t>種別</t>
    <rPh sb="0" eb="2">
      <t>シュベツ</t>
    </rPh>
    <phoneticPr fontId="1"/>
  </si>
  <si>
    <t>コード</t>
    <phoneticPr fontId="1"/>
  </si>
  <si>
    <t>事業</t>
    <rPh sb="0" eb="2">
      <t>ジギョウ</t>
    </rPh>
    <phoneticPr fontId="1"/>
  </si>
  <si>
    <t>コード</t>
    <phoneticPr fontId="1"/>
  </si>
  <si>
    <t>事業名</t>
    <rPh sb="0" eb="2">
      <t>ジギョウ</t>
    </rPh>
    <rPh sb="2" eb="3">
      <t>メイ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</si>
  <si>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</si>
  <si>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</si>
  <si>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預金残高</t>
    <rPh sb="0" eb="2">
      <t>ヨキン</t>
    </rPh>
    <rPh sb="2" eb="4">
      <t>ザンダカ</t>
    </rPh>
    <phoneticPr fontId="1"/>
  </si>
  <si>
    <t>現金残高</t>
    <rPh sb="0" eb="2">
      <t>ゲンキン</t>
    </rPh>
    <rPh sb="2" eb="4">
      <t>ザンダカ</t>
    </rPh>
    <phoneticPr fontId="1"/>
  </si>
  <si>
    <t>-</t>
    <phoneticPr fontId="1"/>
  </si>
  <si>
    <t>コード</t>
    <phoneticPr fontId="1"/>
  </si>
  <si>
    <t>現金</t>
    <rPh sb="0" eb="2">
      <t>ゲンキン</t>
    </rPh>
    <phoneticPr fontId="1"/>
  </si>
  <si>
    <t>残高</t>
    <rPh sb="0" eb="2">
      <t>ザンダカ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</si>
  <si>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</si>
  <si>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</si>
  <si>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備考</t>
    <rPh sb="0" eb="2">
      <t>ビコウ</t>
    </rPh>
    <phoneticPr fontId="1"/>
  </si>
  <si>
    <t>一般会計収入合計</t>
    <rPh sb="0" eb="2">
      <t>イッパン</t>
    </rPh>
    <rPh sb="2" eb="4">
      <t>カイケイ</t>
    </rPh>
    <rPh sb="4" eb="6">
      <t>シュウニュウ</t>
    </rPh>
    <rPh sb="6" eb="8">
      <t>ゴウケイ</t>
    </rPh>
    <phoneticPr fontId="1"/>
  </si>
  <si>
    <t>一般会計支出合計</t>
    <rPh sb="0" eb="4">
      <t>イッパンカイケイ</t>
    </rPh>
    <rPh sb="4" eb="6">
      <t>シシュツ</t>
    </rPh>
    <rPh sb="6" eb="8">
      <t>ゴウケイ</t>
    </rPh>
    <phoneticPr fontId="1"/>
  </si>
  <si>
    <t>一般会計収支</t>
    <rPh sb="0" eb="4">
      <t>イッパンカイケイ</t>
    </rPh>
    <rPh sb="4" eb="6">
      <t>シュウシ</t>
    </rPh>
    <phoneticPr fontId="1"/>
  </si>
  <si>
    <t>事業収支</t>
    <rPh sb="0" eb="2">
      <t>ジギョウ</t>
    </rPh>
    <rPh sb="2" eb="4">
      <t>シュウシ</t>
    </rPh>
    <phoneticPr fontId="1"/>
  </si>
  <si>
    <t>事業総収支</t>
    <rPh sb="0" eb="2">
      <t>ジギョウ</t>
    </rPh>
    <rPh sb="2" eb="3">
      <t>ソウ</t>
    </rPh>
    <rPh sb="3" eb="5">
      <t>シュウシ</t>
    </rPh>
    <phoneticPr fontId="1"/>
  </si>
  <si>
    <t>一般収入</t>
    <rPh sb="0" eb="2">
      <t>イッパン</t>
    </rPh>
    <rPh sb="2" eb="4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</si>
  <si>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</si>
  <si>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年間収入合計</t>
    <rPh sb="0" eb="2">
      <t>ネンカン</t>
    </rPh>
    <rPh sb="2" eb="4">
      <t>シュウニュウ</t>
    </rPh>
    <rPh sb="4" eb="6">
      <t>ゴウケイ</t>
    </rPh>
    <phoneticPr fontId="1"/>
  </si>
  <si>
    <t>一般支出</t>
    <rPh sb="0" eb="2">
      <t>イッパン</t>
    </rPh>
    <rPh sb="2" eb="4">
      <t>シシュツ</t>
    </rPh>
    <phoneticPr fontId="1"/>
  </si>
  <si>
    <t>事業支出</t>
    <rPh sb="0" eb="2">
      <t>ジギョウ</t>
    </rPh>
    <rPh sb="2" eb="4">
      <t>シシュツ</t>
    </rPh>
    <phoneticPr fontId="1"/>
  </si>
  <si>
    <t>年間支出合計</t>
    <rPh sb="0" eb="2">
      <t>ネンカン</t>
    </rPh>
    <rPh sb="2" eb="4">
      <t>シシュツ</t>
    </rPh>
    <rPh sb="4" eb="6">
      <t>ゴウケイ</t>
    </rPh>
    <phoneticPr fontId="1"/>
  </si>
  <si>
    <t>年間総収支
（次年度繰越金）</t>
    <rPh sb="0" eb="2">
      <t>ネンカン</t>
    </rPh>
    <rPh sb="2" eb="5">
      <t>ソウシュウシ</t>
    </rPh>
    <rPh sb="7" eb="10">
      <t>ジネンド</t>
    </rPh>
    <rPh sb="10" eb="13">
      <t>クリコシキン</t>
    </rPh>
    <phoneticPr fontId="1"/>
  </si>
  <si>
    <t>一般社団法人鳥取県バスケットボール協会　加盟団体　予算・決算書</t>
    <rPh sb="0" eb="2">
      <t>イッパン</t>
    </rPh>
    <rPh sb="2" eb="6">
      <t>シャダンホウジン</t>
    </rPh>
    <rPh sb="6" eb="9">
      <t>トットリケン</t>
    </rPh>
    <rPh sb="17" eb="19">
      <t>キョウカイ</t>
    </rPh>
    <rPh sb="20" eb="21">
      <t>カ</t>
    </rPh>
    <rPh sb="21" eb="22">
      <t>メイ</t>
    </rPh>
    <rPh sb="22" eb="23">
      <t>ダン</t>
    </rPh>
    <rPh sb="23" eb="24">
      <t>カラダ</t>
    </rPh>
    <rPh sb="25" eb="27">
      <t>ヨサン</t>
    </rPh>
    <rPh sb="28" eb="29">
      <t>ケッ</t>
    </rPh>
    <rPh sb="29" eb="30">
      <t>サン</t>
    </rPh>
    <rPh sb="30" eb="31">
      <t>ショ</t>
    </rPh>
    <phoneticPr fontId="1"/>
  </si>
  <si>
    <t>褒賞費</t>
    <rPh sb="0" eb="3">
      <t>ホウショウヒ</t>
    </rPh>
    <phoneticPr fontId="1"/>
  </si>
  <si>
    <t>旅費</t>
    <rPh sb="0" eb="2">
      <t>リョヒ</t>
    </rPh>
    <phoneticPr fontId="1"/>
  </si>
  <si>
    <t>諸謝金</t>
    <rPh sb="0" eb="1">
      <t>ショ</t>
    </rPh>
    <rPh sb="1" eb="3">
      <t>シャキン</t>
    </rPh>
    <phoneticPr fontId="1"/>
  </si>
  <si>
    <t>消耗品</t>
    <rPh sb="0" eb="3">
      <t>ショウモウヒン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</si>
  <si>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</si>
  <si>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</si>
  <si>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借損費</t>
    <rPh sb="0" eb="2">
      <t>シャクソン</t>
    </rPh>
    <rPh sb="2" eb="3">
      <t>ヒ</t>
    </rPh>
    <phoneticPr fontId="1"/>
  </si>
  <si>
    <t>会議費</t>
    <rPh sb="0" eb="3">
      <t>カイギヒ</t>
    </rPh>
    <phoneticPr fontId="1"/>
  </si>
  <si>
    <t>食糧費</t>
    <rPh sb="0" eb="3">
      <t>ショクリョウヒ</t>
    </rPh>
    <phoneticPr fontId="1"/>
  </si>
  <si>
    <t>その他</t>
    <rPh sb="2" eb="3">
      <t>タ</t>
    </rPh>
    <phoneticPr fontId="1"/>
  </si>
  <si>
    <t>日本協会連盟</t>
    <rPh sb="0" eb="2">
      <t>ニホン</t>
    </rPh>
    <rPh sb="2" eb="4">
      <t>キョウカイ</t>
    </rPh>
    <rPh sb="4" eb="6">
      <t>レンメイ</t>
    </rPh>
    <phoneticPr fontId="1"/>
  </si>
  <si>
    <t>中国協会連盟</t>
    <rPh sb="0" eb="2">
      <t>チュウゴク</t>
    </rPh>
    <rPh sb="2" eb="4">
      <t>キョウカイ</t>
    </rPh>
    <rPh sb="4" eb="6">
      <t>レンメイ</t>
    </rPh>
    <phoneticPr fontId="1"/>
  </si>
  <si>
    <t>県・県体協</t>
    <rPh sb="0" eb="1">
      <t>ケン</t>
    </rPh>
    <rPh sb="2" eb="3">
      <t>ケン</t>
    </rPh>
    <rPh sb="3" eb="5">
      <t>タイキョウ</t>
    </rPh>
    <phoneticPr fontId="1"/>
  </si>
  <si>
    <t>県協会</t>
    <rPh sb="0" eb="3">
      <t>ケンキョウカイ</t>
    </rPh>
    <phoneticPr fontId="1"/>
  </si>
  <si>
    <t>県専門部</t>
    <rPh sb="0" eb="1">
      <t>ケン</t>
    </rPh>
    <rPh sb="1" eb="4">
      <t>センモンブ</t>
    </rPh>
    <phoneticPr fontId="1"/>
  </si>
  <si>
    <t>大会負担金</t>
    <rPh sb="0" eb="2">
      <t>タイカイ</t>
    </rPh>
    <rPh sb="2" eb="5">
      <t>フタンキン</t>
    </rPh>
    <phoneticPr fontId="1"/>
  </si>
  <si>
    <t>開催専門部</t>
    <rPh sb="0" eb="2">
      <t>カイサイ</t>
    </rPh>
    <rPh sb="2" eb="5">
      <t>センモンブ</t>
    </rPh>
    <phoneticPr fontId="1"/>
  </si>
  <si>
    <t>協賛金・広告料</t>
    <rPh sb="0" eb="3">
      <t>キョウサンキン</t>
    </rPh>
    <rPh sb="4" eb="6">
      <t>コウコク</t>
    </rPh>
    <rPh sb="6" eb="7">
      <t>リョウ</t>
    </rPh>
    <phoneticPr fontId="1"/>
  </si>
  <si>
    <t>収支</t>
    <rPh sb="0" eb="2">
      <t>シュウシ</t>
    </rPh>
    <phoneticPr fontId="1"/>
  </si>
  <si>
    <t>収入</t>
    <rPh sb="0" eb="2">
      <t>シュウニュウ</t>
    </rPh>
    <phoneticPr fontId="1"/>
  </si>
  <si>
    <t>繰越金</t>
    <rPh sb="0" eb="2">
      <t>クリコシ</t>
    </rPh>
    <rPh sb="2" eb="3">
      <t>キン</t>
    </rPh>
    <phoneticPr fontId="1"/>
  </si>
  <si>
    <t>通帳</t>
    <rPh sb="0" eb="2">
      <t>ツウチョウ</t>
    </rPh>
    <phoneticPr fontId="1"/>
  </si>
  <si>
    <t>県・県体協</t>
    <rPh sb="0" eb="1">
      <t>ケン</t>
    </rPh>
    <rPh sb="2" eb="3">
      <t>ケン</t>
    </rPh>
    <rPh sb="3" eb="4">
      <t>タイ</t>
    </rPh>
    <rPh sb="4" eb="5">
      <t>キョウ</t>
    </rPh>
    <phoneticPr fontId="1"/>
  </si>
  <si>
    <t>県協会</t>
    <rPh sb="0" eb="1">
      <t>ケン</t>
    </rPh>
    <rPh sb="1" eb="3">
      <t>キョウカイ</t>
    </rPh>
    <phoneticPr fontId="1"/>
  </si>
  <si>
    <t>補助金</t>
    <rPh sb="0" eb="3">
      <t>ホジョキン</t>
    </rPh>
    <phoneticPr fontId="2"/>
  </si>
  <si>
    <t>協賛金</t>
    <rPh sb="0" eb="3">
      <t>キョウサンキン</t>
    </rPh>
    <phoneticPr fontId="1"/>
  </si>
  <si>
    <t>預金利息</t>
    <rPh sb="0" eb="2">
      <t>ヨキン</t>
    </rPh>
    <rPh sb="2" eb="4">
      <t>リソク</t>
    </rPh>
    <phoneticPr fontId="1"/>
  </si>
  <si>
    <t>会議運営費</t>
    <rPh sb="0" eb="2">
      <t>カイギ</t>
    </rPh>
    <rPh sb="2" eb="5">
      <t>ウンエイヒ</t>
    </rPh>
    <phoneticPr fontId="1"/>
  </si>
  <si>
    <t>消耗品費</t>
    <rPh sb="0" eb="3">
      <t>ショウモウヒン</t>
    </rPh>
    <rPh sb="3" eb="4">
      <t>ヒ</t>
    </rPh>
    <phoneticPr fontId="1"/>
  </si>
  <si>
    <t>番号</t>
    <rPh sb="0" eb="2">
      <t>バンゴウ</t>
    </rPh>
    <phoneticPr fontId="1"/>
  </si>
  <si>
    <t>現金・預金　出納帳</t>
    <rPh sb="0" eb="2">
      <t>ゲンキン</t>
    </rPh>
    <rPh sb="3" eb="5">
      <t>ヨキン</t>
    </rPh>
    <rPh sb="6" eb="9">
      <t>スイトウチョウ</t>
    </rPh>
    <phoneticPr fontId="1"/>
  </si>
  <si>
    <t>支出</t>
    <rPh sb="0" eb="2">
      <t>シシュツ</t>
    </rPh>
    <phoneticPr fontId="1"/>
  </si>
  <si>
    <t>振替</t>
    <rPh sb="0" eb="2">
      <t>フリカエ</t>
    </rPh>
    <phoneticPr fontId="1"/>
  </si>
  <si>
    <t>現金へ振替</t>
    <rPh sb="0" eb="2">
      <t>ゲンキン</t>
    </rPh>
    <rPh sb="3" eb="5">
      <t>フリカエ</t>
    </rPh>
    <phoneticPr fontId="1"/>
  </si>
  <si>
    <t>通帳より振替</t>
    <rPh sb="0" eb="2">
      <t>ツウチョウ</t>
    </rPh>
    <rPh sb="4" eb="6">
      <t>フリカエ</t>
    </rPh>
    <phoneticPr fontId="1"/>
  </si>
  <si>
    <t>現金より振替</t>
    <rPh sb="0" eb="2">
      <t>ゲンキン</t>
    </rPh>
    <rPh sb="4" eb="6">
      <t>フリカエ</t>
    </rPh>
    <phoneticPr fontId="1"/>
  </si>
  <si>
    <t>通帳へ振替</t>
    <rPh sb="0" eb="2">
      <t>ツウチョウ</t>
    </rPh>
    <rPh sb="3" eb="5">
      <t>フリカエ</t>
    </rPh>
    <phoneticPr fontId="1"/>
  </si>
  <si>
    <t>増減</t>
    <rPh sb="0" eb="2">
      <t>ゾウゲン</t>
    </rPh>
    <phoneticPr fontId="1"/>
  </si>
  <si>
    <t>増減</t>
    <rPh sb="0" eb="2">
      <t>ゾウゲン</t>
    </rPh>
    <phoneticPr fontId="1"/>
  </si>
  <si>
    <t>予算（Ａ）</t>
    <rPh sb="0" eb="2">
      <t>ヨサン</t>
    </rPh>
    <phoneticPr fontId="1"/>
  </si>
  <si>
    <t>決算（Ｂ）</t>
    <rPh sb="0" eb="2">
      <t>ケッサン</t>
    </rPh>
    <phoneticPr fontId="1"/>
  </si>
  <si>
    <t>増減（Ａ－Ｂ）</t>
    <rPh sb="0" eb="2">
      <t>ゾウゲン</t>
    </rPh>
    <phoneticPr fontId="1"/>
  </si>
  <si>
    <t>増減（Ｂ－Ａ）</t>
    <rPh sb="0" eb="2">
      <t>ゾウゲン</t>
    </rPh>
    <phoneticPr fontId="1"/>
  </si>
  <si>
    <t>増減（Ａ－Ｂ）</t>
    <rPh sb="0" eb="2">
      <t>ゾウゲン</t>
    </rPh>
    <phoneticPr fontId="1"/>
  </si>
  <si>
    <t>増減（Ｂ－Ａ）</t>
    <rPh sb="0" eb="2">
      <t>ゾウゲン</t>
    </rPh>
    <phoneticPr fontId="1"/>
  </si>
  <si>
    <t>前年決算（Ａ）</t>
    <rPh sb="0" eb="2">
      <t>ゼンネン</t>
    </rPh>
    <rPh sb="2" eb="4">
      <t>ケッサン</t>
    </rPh>
    <phoneticPr fontId="1"/>
  </si>
  <si>
    <t>予算（Ｂ）</t>
    <rPh sb="0" eb="2">
      <t>ヨサン</t>
    </rPh>
    <phoneticPr fontId="1"/>
  </si>
  <si>
    <t>０　繰り越し金</t>
    <rPh sb="2" eb="3">
      <t>ク</t>
    </rPh>
    <rPh sb="4" eb="5">
      <t>コ</t>
    </rPh>
    <rPh sb="6" eb="7">
      <t>キン</t>
    </rPh>
    <phoneticPr fontId="1"/>
  </si>
  <si>
    <t>１　補助金</t>
    <rPh sb="2" eb="5">
      <t>ホジョキン</t>
    </rPh>
    <phoneticPr fontId="1"/>
  </si>
  <si>
    <t>１　日本協会連盟</t>
    <rPh sb="2" eb="4">
      <t>ニホン</t>
    </rPh>
    <rPh sb="4" eb="6">
      <t>キョウカイ</t>
    </rPh>
    <rPh sb="6" eb="8">
      <t>レンメイ</t>
    </rPh>
    <phoneticPr fontId="1"/>
  </si>
  <si>
    <t>２　中国協会連盟</t>
    <rPh sb="2" eb="4">
      <t>チュウゴク</t>
    </rPh>
    <rPh sb="4" eb="6">
      <t>キョウカイ</t>
    </rPh>
    <rPh sb="6" eb="8">
      <t>レンメイ</t>
    </rPh>
    <phoneticPr fontId="1"/>
  </si>
  <si>
    <t>３　県・県体協</t>
    <rPh sb="2" eb="3">
      <t>ケン</t>
    </rPh>
    <rPh sb="4" eb="5">
      <t>ケン</t>
    </rPh>
    <rPh sb="5" eb="6">
      <t>タイ</t>
    </rPh>
    <rPh sb="6" eb="7">
      <t>キョウ</t>
    </rPh>
    <phoneticPr fontId="1"/>
  </si>
  <si>
    <t>４　県協会</t>
    <rPh sb="2" eb="3">
      <t>ケン</t>
    </rPh>
    <rPh sb="3" eb="5">
      <t>キョウカイ</t>
    </rPh>
    <phoneticPr fontId="1"/>
  </si>
  <si>
    <t>５　県専門部</t>
    <rPh sb="2" eb="3">
      <t>ケン</t>
    </rPh>
    <rPh sb="3" eb="6">
      <t>センモンブ</t>
    </rPh>
    <phoneticPr fontId="1"/>
  </si>
  <si>
    <t>２　その他</t>
    <rPh sb="4" eb="5">
      <t>タ</t>
    </rPh>
    <phoneticPr fontId="1"/>
  </si>
  <si>
    <t>１　協賛金</t>
    <rPh sb="2" eb="5">
      <t>キョウサンキン</t>
    </rPh>
    <phoneticPr fontId="1"/>
  </si>
  <si>
    <t>２　預金利息</t>
    <rPh sb="2" eb="4">
      <t>ヨキン</t>
    </rPh>
    <rPh sb="4" eb="6">
      <t>リソク</t>
    </rPh>
    <phoneticPr fontId="1"/>
  </si>
  <si>
    <t>３　その他</t>
    <rPh sb="4" eb="5">
      <t>タ</t>
    </rPh>
    <phoneticPr fontId="1"/>
  </si>
  <si>
    <t>１　褒賞費</t>
    <rPh sb="2" eb="5">
      <t>ホウショウヒ</t>
    </rPh>
    <phoneticPr fontId="1"/>
  </si>
  <si>
    <t>２　旅費</t>
    <rPh sb="2" eb="4">
      <t>リョヒ</t>
    </rPh>
    <phoneticPr fontId="1"/>
  </si>
  <si>
    <t>３　諸謝金</t>
    <rPh sb="2" eb="3">
      <t>ショ</t>
    </rPh>
    <rPh sb="3" eb="5">
      <t>シャキン</t>
    </rPh>
    <phoneticPr fontId="1"/>
  </si>
  <si>
    <t>４　消耗品費</t>
    <rPh sb="2" eb="5">
      <t>ショウモウヒン</t>
    </rPh>
    <rPh sb="5" eb="6">
      <t>ヒ</t>
    </rPh>
    <phoneticPr fontId="1"/>
  </si>
  <si>
    <t>５　印刷製本費</t>
    <rPh sb="2" eb="4">
      <t>インサツ</t>
    </rPh>
    <rPh sb="4" eb="6">
      <t>セイホン</t>
    </rPh>
    <rPh sb="6" eb="7">
      <t>ヒ</t>
    </rPh>
    <phoneticPr fontId="1"/>
  </si>
  <si>
    <t>６　通信運搬費</t>
    <rPh sb="2" eb="4">
      <t>ツウシン</t>
    </rPh>
    <rPh sb="4" eb="7">
      <t>ウンパンヒ</t>
    </rPh>
    <phoneticPr fontId="1"/>
  </si>
  <si>
    <t>７　借損費</t>
    <rPh sb="2" eb="4">
      <t>シャクソン</t>
    </rPh>
    <rPh sb="4" eb="5">
      <t>ヒ</t>
    </rPh>
    <phoneticPr fontId="1"/>
  </si>
  <si>
    <t>８　会議費</t>
    <rPh sb="2" eb="5">
      <t>カイギヒ</t>
    </rPh>
    <phoneticPr fontId="1"/>
  </si>
  <si>
    <t>９　食糧費</t>
    <rPh sb="2" eb="5">
      <t>ショクリョウヒ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</si>
  <si>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</si>
  <si>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</si>
  <si>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前年度の繰越金</t>
    <rPh sb="0" eb="3">
      <t>ゼンネンド</t>
    </rPh>
    <rPh sb="4" eb="6">
      <t>クリコシ</t>
    </rPh>
    <rPh sb="6" eb="7">
      <t>キン</t>
    </rPh>
    <phoneticPr fontId="1"/>
  </si>
  <si>
    <t>中国協会・中国連盟からの運営補助金（大会運営補助金は除く）</t>
    <rPh sb="0" eb="2">
      <t>チュウゴク</t>
    </rPh>
    <rPh sb="2" eb="4">
      <t>キョウカイ</t>
    </rPh>
    <rPh sb="5" eb="7">
      <t>チュウゴク</t>
    </rPh>
    <rPh sb="7" eb="9">
      <t>レンメイ</t>
    </rPh>
    <rPh sb="12" eb="14">
      <t>ウンエイ</t>
    </rPh>
    <rPh sb="14" eb="17">
      <t>ホジョキン</t>
    </rPh>
    <rPh sb="18" eb="20">
      <t>タイカイ</t>
    </rPh>
    <rPh sb="20" eb="22">
      <t>ウンエイ</t>
    </rPh>
    <rPh sb="22" eb="25">
      <t>ホジョキン</t>
    </rPh>
    <rPh sb="26" eb="27">
      <t>ノゾ</t>
    </rPh>
    <phoneticPr fontId="1"/>
  </si>
  <si>
    <t>鳥取県・鳥取県体育協会からの運営補助金（大会運営補助金は除く）</t>
    <rPh sb="0" eb="3">
      <t>トットリケン</t>
    </rPh>
    <rPh sb="4" eb="7">
      <t>トットリケン</t>
    </rPh>
    <rPh sb="7" eb="9">
      <t>タイイク</t>
    </rPh>
    <rPh sb="9" eb="11">
      <t>キョウカイ</t>
    </rPh>
    <rPh sb="14" eb="16">
      <t>ウンエイ</t>
    </rPh>
    <rPh sb="16" eb="19">
      <t>ホジョキン</t>
    </rPh>
    <rPh sb="20" eb="22">
      <t>タイカイ</t>
    </rPh>
    <rPh sb="22" eb="24">
      <t>ウンエイ</t>
    </rPh>
    <rPh sb="24" eb="27">
      <t>ホジョキン</t>
    </rPh>
    <rPh sb="28" eb="29">
      <t>ノゾ</t>
    </rPh>
    <phoneticPr fontId="1"/>
  </si>
  <si>
    <t>鳥取県バスケットボール協会からの運営補助金（大会運営補助金は除く）</t>
    <rPh sb="0" eb="3">
      <t>トットリケン</t>
    </rPh>
    <rPh sb="11" eb="13">
      <t>キョウカイ</t>
    </rPh>
    <rPh sb="16" eb="18">
      <t>ウンエイ</t>
    </rPh>
    <rPh sb="18" eb="21">
      <t>ホジョキン</t>
    </rPh>
    <rPh sb="22" eb="24">
      <t>タイカイ</t>
    </rPh>
    <rPh sb="24" eb="26">
      <t>ウンエイ</t>
    </rPh>
    <rPh sb="26" eb="29">
      <t>ホジョキン</t>
    </rPh>
    <rPh sb="30" eb="31">
      <t>ノゾ</t>
    </rPh>
    <phoneticPr fontId="1"/>
  </si>
  <si>
    <t>県連盟からの運営補助金（大会運営補助金は除く）</t>
    <rPh sb="0" eb="1">
      <t>ケン</t>
    </rPh>
    <rPh sb="1" eb="3">
      <t>レンメイ</t>
    </rPh>
    <rPh sb="6" eb="8">
      <t>ウンエイ</t>
    </rPh>
    <rPh sb="8" eb="11">
      <t>ホジョキン</t>
    </rPh>
    <rPh sb="12" eb="14">
      <t>タイカイ</t>
    </rPh>
    <rPh sb="14" eb="16">
      <t>ウンエイ</t>
    </rPh>
    <rPh sb="16" eb="19">
      <t>ホジョキン</t>
    </rPh>
    <rPh sb="20" eb="21">
      <t>ノゾ</t>
    </rPh>
    <phoneticPr fontId="1"/>
  </si>
  <si>
    <t>企業等からの協賛金・寄付金など</t>
    <rPh sb="0" eb="2">
      <t>キギョウ</t>
    </rPh>
    <rPh sb="2" eb="3">
      <t>トウ</t>
    </rPh>
    <rPh sb="6" eb="9">
      <t>キョウサンキン</t>
    </rPh>
    <rPh sb="10" eb="13">
      <t>キフキン</t>
    </rPh>
    <phoneticPr fontId="1"/>
  </si>
  <si>
    <t>通帳の預金利息</t>
    <rPh sb="0" eb="2">
      <t>ツウチョウ</t>
    </rPh>
    <rPh sb="3" eb="5">
      <t>ヨキン</t>
    </rPh>
    <rPh sb="5" eb="7">
      <t>リソク</t>
    </rPh>
    <phoneticPr fontId="1"/>
  </si>
  <si>
    <t>その他の収益（H27は登録料を含む）</t>
    <rPh sb="2" eb="3">
      <t>タ</t>
    </rPh>
    <rPh sb="4" eb="6">
      <t>シュウエキ</t>
    </rPh>
    <rPh sb="11" eb="13">
      <t>トウロク</t>
    </rPh>
    <rPh sb="13" eb="14">
      <t>リョウ</t>
    </rPh>
    <rPh sb="15" eb="16">
      <t>フク</t>
    </rPh>
    <phoneticPr fontId="1"/>
  </si>
  <si>
    <t>郡市町村協会・地区連盟など下部組織への補助金。全国大会出場チーム等への激励費</t>
    <rPh sb="0" eb="1">
      <t>グン</t>
    </rPh>
    <rPh sb="1" eb="4">
      <t>シチョウソン</t>
    </rPh>
    <rPh sb="4" eb="6">
      <t>キョウカイ</t>
    </rPh>
    <rPh sb="7" eb="9">
      <t>チク</t>
    </rPh>
    <rPh sb="9" eb="11">
      <t>レンメイ</t>
    </rPh>
    <rPh sb="13" eb="15">
      <t>カブ</t>
    </rPh>
    <rPh sb="15" eb="17">
      <t>ソシキ</t>
    </rPh>
    <rPh sb="19" eb="22">
      <t>ホジョキン</t>
    </rPh>
    <rPh sb="23" eb="25">
      <t>ゼンコク</t>
    </rPh>
    <rPh sb="25" eb="27">
      <t>タイカイ</t>
    </rPh>
    <rPh sb="27" eb="29">
      <t>シュツジョウ</t>
    </rPh>
    <rPh sb="32" eb="33">
      <t>トウ</t>
    </rPh>
    <rPh sb="35" eb="37">
      <t>ゲキレイ</t>
    </rPh>
    <rPh sb="37" eb="38">
      <t>ヒ</t>
    </rPh>
    <phoneticPr fontId="1"/>
  </si>
  <si>
    <t>４　事務局運営費</t>
    <rPh sb="2" eb="5">
      <t>ジムキョク</t>
    </rPh>
    <rPh sb="5" eb="8">
      <t>ウンエイヒ</t>
    </rPh>
    <phoneticPr fontId="1"/>
  </si>
  <si>
    <t>謝金等の支払額（大会運営に必要となる謝金は除く）</t>
    <rPh sb="0" eb="2">
      <t>シャキン</t>
    </rPh>
    <rPh sb="2" eb="3">
      <t>トウ</t>
    </rPh>
    <rPh sb="4" eb="6">
      <t>シハライ</t>
    </rPh>
    <rPh sb="6" eb="7">
      <t>ガク</t>
    </rPh>
    <rPh sb="8" eb="10">
      <t>タイカイ</t>
    </rPh>
    <rPh sb="10" eb="12">
      <t>ウンエイ</t>
    </rPh>
    <rPh sb="13" eb="15">
      <t>ヒツヨウ</t>
    </rPh>
    <rPh sb="18" eb="20">
      <t>シャキン</t>
    </rPh>
    <rPh sb="21" eb="22">
      <t>ノゾ</t>
    </rPh>
    <phoneticPr fontId="1"/>
  </si>
  <si>
    <t>全国連盟・中国連盟等が開催する会議等の旅費・宿泊費など</t>
    <rPh sb="0" eb="2">
      <t>ゼンコク</t>
    </rPh>
    <rPh sb="2" eb="4">
      <t>レンメイ</t>
    </rPh>
    <rPh sb="5" eb="7">
      <t>チュウゴク</t>
    </rPh>
    <rPh sb="7" eb="9">
      <t>レンメイ</t>
    </rPh>
    <rPh sb="9" eb="10">
      <t>トウ</t>
    </rPh>
    <rPh sb="11" eb="13">
      <t>カイサイ</t>
    </rPh>
    <rPh sb="15" eb="17">
      <t>カイギ</t>
    </rPh>
    <rPh sb="17" eb="18">
      <t>トウ</t>
    </rPh>
    <rPh sb="19" eb="21">
      <t>リョヒ</t>
    </rPh>
    <rPh sb="22" eb="25">
      <t>シュクハクヒ</t>
    </rPh>
    <phoneticPr fontId="1"/>
  </si>
  <si>
    <t>切手代などの郵券料など（大会運営に必要となる郵券料は除く）</t>
    <rPh sb="0" eb="2">
      <t>キッテ</t>
    </rPh>
    <rPh sb="2" eb="3">
      <t>ダイ</t>
    </rPh>
    <rPh sb="6" eb="8">
      <t>ユウケン</t>
    </rPh>
    <rPh sb="8" eb="9">
      <t>リョウ</t>
    </rPh>
    <rPh sb="22" eb="24">
      <t>ユウケン</t>
    </rPh>
    <rPh sb="24" eb="25">
      <t>リョウ</t>
    </rPh>
    <phoneticPr fontId="1"/>
  </si>
  <si>
    <t>リース等による借損料など（大会運営に必要となる借損料は除く）</t>
    <rPh sb="3" eb="4">
      <t>トウ</t>
    </rPh>
    <rPh sb="7" eb="9">
      <t>シャクソン</t>
    </rPh>
    <rPh sb="9" eb="10">
      <t>リョウ</t>
    </rPh>
    <rPh sb="23" eb="25">
      <t>シャクソン</t>
    </rPh>
    <rPh sb="25" eb="26">
      <t>リョウ</t>
    </rPh>
    <phoneticPr fontId="1"/>
  </si>
  <si>
    <t>総会・理事会。・各種委員会を除く会議のお茶代など（大会運営に必要となるお茶代などは除く）</t>
    <rPh sb="0" eb="2">
      <t>ソウカイ</t>
    </rPh>
    <rPh sb="3" eb="6">
      <t>リジカイ</t>
    </rPh>
    <rPh sb="8" eb="10">
      <t>カクシュ</t>
    </rPh>
    <rPh sb="10" eb="13">
      <t>イインカイ</t>
    </rPh>
    <rPh sb="14" eb="15">
      <t>ノゾ</t>
    </rPh>
    <rPh sb="16" eb="18">
      <t>カイギ</t>
    </rPh>
    <rPh sb="20" eb="22">
      <t>チャダイ</t>
    </rPh>
    <rPh sb="36" eb="38">
      <t>チャダイ</t>
    </rPh>
    <phoneticPr fontId="1"/>
  </si>
  <si>
    <t>負担金</t>
    <rPh sb="0" eb="3">
      <t>フタンキン</t>
    </rPh>
    <phoneticPr fontId="1"/>
  </si>
  <si>
    <t>ブロック連盟・郡市町村体育協会などへの負担金</t>
    <rPh sb="4" eb="6">
      <t>レンメイ</t>
    </rPh>
    <rPh sb="7" eb="8">
      <t>グン</t>
    </rPh>
    <rPh sb="8" eb="11">
      <t>シチョウソン</t>
    </rPh>
    <rPh sb="11" eb="13">
      <t>タイイク</t>
    </rPh>
    <rPh sb="13" eb="15">
      <t>キョウカイ</t>
    </rPh>
    <rPh sb="19" eb="22">
      <t>フタンキン</t>
    </rPh>
    <phoneticPr fontId="1"/>
  </si>
  <si>
    <t>消耗品（50,000円未満）の購入額（大会運営に必要となる消耗品は除く）</t>
    <rPh sb="0" eb="2">
      <t>ショウモウ</t>
    </rPh>
    <rPh sb="2" eb="3">
      <t>ヒン</t>
    </rPh>
    <rPh sb="6" eb="11">
      <t>０００エン</t>
    </rPh>
    <rPh sb="11" eb="13">
      <t>ミマン</t>
    </rPh>
    <rPh sb="15" eb="17">
      <t>コウニュウ</t>
    </rPh>
    <rPh sb="17" eb="18">
      <t>ガク</t>
    </rPh>
    <rPh sb="19" eb="21">
      <t>タイカイ</t>
    </rPh>
    <rPh sb="21" eb="23">
      <t>ウンエイ</t>
    </rPh>
    <rPh sb="24" eb="26">
      <t>ヒツヨウ</t>
    </rPh>
    <rPh sb="29" eb="31">
      <t>ショウモウ</t>
    </rPh>
    <rPh sb="31" eb="32">
      <t>ヒン</t>
    </rPh>
    <rPh sb="33" eb="34">
      <t>ノゾ</t>
    </rPh>
    <phoneticPr fontId="1"/>
  </si>
  <si>
    <t>指導者・選手等の表彰に伴う経費（大会における表彰を除く）</t>
    <rPh sb="0" eb="3">
      <t>シドウシャ</t>
    </rPh>
    <rPh sb="4" eb="6">
      <t>センシュ</t>
    </rPh>
    <rPh sb="6" eb="7">
      <t>トウ</t>
    </rPh>
    <rPh sb="8" eb="10">
      <t>ヒョウショウ</t>
    </rPh>
    <rPh sb="11" eb="12">
      <t>トモナ</t>
    </rPh>
    <rPh sb="13" eb="15">
      <t>ケイヒ</t>
    </rPh>
    <rPh sb="16" eb="18">
      <t>タイカイ</t>
    </rPh>
    <rPh sb="22" eb="24">
      <t>ヒョウショウ</t>
    </rPh>
    <rPh sb="25" eb="26">
      <t>ノゾ</t>
    </rPh>
    <phoneticPr fontId="1"/>
  </si>
  <si>
    <t>1０　その他</t>
    <rPh sb="5" eb="6">
      <t>タ</t>
    </rPh>
    <phoneticPr fontId="1"/>
  </si>
  <si>
    <t>２　負担金</t>
    <rPh sb="2" eb="5">
      <t>フタンキン</t>
    </rPh>
    <phoneticPr fontId="1"/>
  </si>
  <si>
    <t>３　会議運営費</t>
    <rPh sb="2" eb="4">
      <t>カイギ</t>
    </rPh>
    <rPh sb="4" eb="7">
      <t>ウンエイヒ</t>
    </rPh>
    <phoneticPr fontId="1"/>
  </si>
  <si>
    <t>-</t>
    <phoneticPr fontId="1"/>
  </si>
  <si>
    <t>２　県内会議費</t>
    <rPh sb="2" eb="4">
      <t>ケンナイ</t>
    </rPh>
    <rPh sb="4" eb="7">
      <t>カイギヒ</t>
    </rPh>
    <phoneticPr fontId="1"/>
  </si>
  <si>
    <t>１　県外会議費</t>
    <rPh sb="2" eb="4">
      <t>ケンガイ</t>
    </rPh>
    <rPh sb="4" eb="7">
      <t>カイギヒ</t>
    </rPh>
    <phoneticPr fontId="1"/>
  </si>
  <si>
    <t>総会・理事会・各種委員会等の県内開催に伴う、会場費・旅費・食糧費など</t>
    <rPh sb="0" eb="2">
      <t>ソウカイ</t>
    </rPh>
    <rPh sb="3" eb="6">
      <t>リジカイ</t>
    </rPh>
    <rPh sb="7" eb="9">
      <t>カクシュ</t>
    </rPh>
    <rPh sb="9" eb="12">
      <t>イインカイ</t>
    </rPh>
    <rPh sb="12" eb="13">
      <t>トウ</t>
    </rPh>
    <rPh sb="14" eb="16">
      <t>ケンナイ</t>
    </rPh>
    <rPh sb="16" eb="18">
      <t>カイサイ</t>
    </rPh>
    <rPh sb="19" eb="20">
      <t>トモナ</t>
    </rPh>
    <rPh sb="22" eb="24">
      <t>カイジョウ</t>
    </rPh>
    <rPh sb="24" eb="25">
      <t>ヒ</t>
    </rPh>
    <rPh sb="26" eb="28">
      <t>リョヒ</t>
    </rPh>
    <rPh sb="29" eb="32">
      <t>ショクリョウヒ</t>
    </rPh>
    <phoneticPr fontId="1"/>
  </si>
  <si>
    <t>事務局運営に伴う旅費（大家運営に必要となる旅費は除く）</t>
    <rPh sb="0" eb="3">
      <t>ジムキョク</t>
    </rPh>
    <rPh sb="3" eb="5">
      <t>ウンエイ</t>
    </rPh>
    <rPh sb="6" eb="7">
      <t>トモナ</t>
    </rPh>
    <rPh sb="8" eb="10">
      <t>リョヒ</t>
    </rPh>
    <rPh sb="11" eb="13">
      <t>タイカ</t>
    </rPh>
    <rPh sb="13" eb="15">
      <t>ウンエイ</t>
    </rPh>
    <rPh sb="16" eb="18">
      <t>ヒツヨウ</t>
    </rPh>
    <rPh sb="21" eb="23">
      <t>リョヒ</t>
    </rPh>
    <rPh sb="24" eb="25">
      <t>ノゾ</t>
    </rPh>
    <phoneticPr fontId="1"/>
  </si>
  <si>
    <t>県外会議費</t>
    <rPh sb="0" eb="2">
      <t>ケンガイ</t>
    </rPh>
    <rPh sb="2" eb="5">
      <t>カイギヒ</t>
    </rPh>
    <phoneticPr fontId="1"/>
  </si>
  <si>
    <t>県内会議費</t>
    <rPh sb="0" eb="2">
      <t>ケンナイ</t>
    </rPh>
    <rPh sb="2" eb="5">
      <t>カイギヒ</t>
    </rPh>
    <phoneticPr fontId="1"/>
  </si>
  <si>
    <t>１．一般会計</t>
    <rPh sb="2" eb="6">
      <t>イッパンカイケイ</t>
    </rPh>
    <phoneticPr fontId="1"/>
  </si>
  <si>
    <t>２．事業会計</t>
    <rPh sb="2" eb="4">
      <t>ジギョウ</t>
    </rPh>
    <rPh sb="4" eb="6">
      <t>カイケイ</t>
    </rPh>
    <phoneticPr fontId="1"/>
  </si>
  <si>
    <r>
      <t>日本バスケットボール協会からの運営補助金（大会</t>
    </r>
    <r>
      <rPr>
        <sz val="11"/>
        <rFont val="ＭＳ Ｐゴシック"/>
        <family val="3"/>
        <charset val="128"/>
        <scheme val="minor"/>
      </rPr>
      <t>運営補助金は除く）</t>
    </r>
    <rPh sb="0" eb="2">
      <t>ニホン</t>
    </rPh>
    <rPh sb="10" eb="12">
      <t>キョウカイ</t>
    </rPh>
    <rPh sb="15" eb="17">
      <t>ウンエイ</t>
    </rPh>
    <rPh sb="17" eb="20">
      <t>ホジョキン</t>
    </rPh>
    <rPh sb="21" eb="23">
      <t>タイカイ</t>
    </rPh>
    <rPh sb="23" eb="25">
      <t>ウンエイ</t>
    </rPh>
    <rPh sb="25" eb="28">
      <t>ホジョキン</t>
    </rPh>
    <rPh sb="29" eb="30">
      <t>ノゾ</t>
    </rPh>
    <phoneticPr fontId="1"/>
  </si>
  <si>
    <t>会長</t>
    <rPh sb="0" eb="2">
      <t>カイチョウ</t>
    </rPh>
    <phoneticPr fontId="1"/>
  </si>
  <si>
    <t>理事長</t>
    <rPh sb="0" eb="3">
      <t>リジチョウ</t>
    </rPh>
    <phoneticPr fontId="1"/>
  </si>
  <si>
    <t>会計</t>
    <rPh sb="0" eb="2">
      <t>カイケイ</t>
    </rPh>
    <phoneticPr fontId="1"/>
  </si>
  <si>
    <t>印</t>
    <rPh sb="0" eb="1">
      <t>イン</t>
    </rPh>
    <phoneticPr fontId="1"/>
  </si>
  <si>
    <t>上記、適正に処理されていることを認めます。</t>
    <rPh sb="0" eb="2">
      <t>ジョウキ</t>
    </rPh>
    <rPh sb="3" eb="5">
      <t>テキセイ</t>
    </rPh>
    <rPh sb="6" eb="8">
      <t>ショリ</t>
    </rPh>
    <rPh sb="16" eb="17">
      <t>ミト</t>
    </rPh>
    <phoneticPr fontId="19"/>
  </si>
  <si>
    <t>監事</t>
    <rPh sb="0" eb="2">
      <t>カンジ</t>
    </rPh>
    <phoneticPr fontId="1"/>
  </si>
  <si>
    <t>加盟団体</t>
    <rPh sb="0" eb="2">
      <t>カメイ</t>
    </rPh>
    <rPh sb="2" eb="4">
      <t>ダンタイ</t>
    </rPh>
    <phoneticPr fontId="1"/>
  </si>
  <si>
    <t>～</t>
    <phoneticPr fontId="1"/>
  </si>
  <si>
    <t>会計期間：</t>
    <rPh sb="0" eb="2">
      <t>カイケイ</t>
    </rPh>
    <rPh sb="2" eb="4">
      <t>キカン</t>
    </rPh>
    <phoneticPr fontId="1"/>
  </si>
  <si>
    <t>平成　　　年　　　月　　　日</t>
    <phoneticPr fontId="19"/>
  </si>
  <si>
    <t>一般社団法人鳥取県バスケットボール協会　加盟団体　予算書</t>
    <rPh sb="0" eb="2">
      <t>イッパン</t>
    </rPh>
    <rPh sb="2" eb="6">
      <t>シャダンホウジン</t>
    </rPh>
    <rPh sb="6" eb="9">
      <t>トットリケン</t>
    </rPh>
    <rPh sb="17" eb="19">
      <t>キョウカイ</t>
    </rPh>
    <rPh sb="20" eb="21">
      <t>カ</t>
    </rPh>
    <rPh sb="21" eb="22">
      <t>メイ</t>
    </rPh>
    <rPh sb="22" eb="23">
      <t>ダン</t>
    </rPh>
    <rPh sb="23" eb="24">
      <t>カラダ</t>
    </rPh>
    <rPh sb="25" eb="27">
      <t>ヨサン</t>
    </rPh>
    <rPh sb="27" eb="28">
      <t>ショ</t>
    </rPh>
    <phoneticPr fontId="1"/>
  </si>
  <si>
    <t>一般社団法人鳥取県バスケットボール協会　加盟団体　決算書</t>
    <rPh sb="0" eb="2">
      <t>イッパン</t>
    </rPh>
    <rPh sb="2" eb="6">
      <t>シャダンホウジン</t>
    </rPh>
    <rPh sb="6" eb="9">
      <t>トットリケン</t>
    </rPh>
    <rPh sb="17" eb="19">
      <t>キョウカイ</t>
    </rPh>
    <rPh sb="20" eb="21">
      <t>カ</t>
    </rPh>
    <rPh sb="21" eb="22">
      <t>メイ</t>
    </rPh>
    <rPh sb="22" eb="23">
      <t>ダン</t>
    </rPh>
    <rPh sb="23" eb="24">
      <t>カラダ</t>
    </rPh>
    <rPh sb="25" eb="26">
      <t>ケッ</t>
    </rPh>
    <rPh sb="26" eb="27">
      <t>サン</t>
    </rPh>
    <rPh sb="27" eb="28">
      <t>ショ</t>
    </rPh>
    <phoneticPr fontId="1"/>
  </si>
  <si>
    <t>出金伝票</t>
    <rPh sb="0" eb="2">
      <t>シュッキン</t>
    </rPh>
    <rPh sb="2" eb="4">
      <t>デンピョウ</t>
    </rPh>
    <phoneticPr fontId="1"/>
  </si>
  <si>
    <t>摘要</t>
    <rPh sb="0" eb="2">
      <t>テキヨウ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</si>
  <si>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</si>
  <si>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</si>
  <si>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勘定科目</t>
    <rPh sb="0" eb="2">
      <t>カンジョウ</t>
    </rPh>
    <rPh sb="2" eb="4">
      <t>カモク</t>
    </rPh>
    <phoneticPr fontId="1"/>
  </si>
  <si>
    <t>合計</t>
    <rPh sb="0" eb="2">
      <t>ゴウケイ</t>
    </rPh>
    <phoneticPr fontId="1"/>
  </si>
  <si>
    <t>証明書等貼付欄</t>
    <rPh sb="0" eb="3">
      <t>ショウメイショ</t>
    </rPh>
    <rPh sb="3" eb="4">
      <t>トウ</t>
    </rPh>
    <rPh sb="4" eb="6">
      <t>テンプ</t>
    </rPh>
    <rPh sb="6" eb="7">
      <t>ラン</t>
    </rPh>
    <phoneticPr fontId="1"/>
  </si>
  <si>
    <t>取扱</t>
    <rPh sb="0" eb="2">
      <t>トリアツカイ</t>
    </rPh>
    <phoneticPr fontId="1"/>
  </si>
  <si>
    <t>入金伝票</t>
    <rPh sb="0" eb="2">
      <t>ニュウキン</t>
    </rPh>
    <rPh sb="2" eb="4">
      <t>デンピョウ</t>
    </rPh>
    <phoneticPr fontId="1"/>
  </si>
  <si>
    <t>入金元</t>
    <rPh sb="0" eb="2">
      <t>ニュウキン</t>
    </rPh>
    <rPh sb="2" eb="3">
      <t>モト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</si>
  <si>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</si>
  <si>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鳥取県バスケットボール協会</t>
    <rPh sb="0" eb="3">
      <t>トットリケン</t>
    </rPh>
    <rPh sb="11" eb="13">
      <t>キョウカイ</t>
    </rPh>
    <phoneticPr fontId="1"/>
  </si>
  <si>
    <t>通帳</t>
  </si>
  <si>
    <t>鳥取中央郵便局</t>
    <rPh sb="0" eb="2">
      <t>トットリ</t>
    </rPh>
    <rPh sb="2" eb="4">
      <t>チュウオウ</t>
    </rPh>
    <rPh sb="4" eb="7">
      <t>ユウビンキョク</t>
    </rPh>
    <phoneticPr fontId="1"/>
  </si>
  <si>
    <t>日本バスケットボール協会　決算書送付</t>
    <rPh sb="0" eb="2">
      <t>ニホン</t>
    </rPh>
    <rPh sb="10" eb="12">
      <t>キョウカイ</t>
    </rPh>
    <rPh sb="13" eb="16">
      <t>ケッサンショ</t>
    </rPh>
    <rPh sb="16" eb="18">
      <t>ソウフ</t>
    </rPh>
    <phoneticPr fontId="1"/>
  </si>
  <si>
    <t>現金</t>
  </si>
  <si>
    <t>振替伝票</t>
    <rPh sb="0" eb="2">
      <t>フリカエ</t>
    </rPh>
    <rPh sb="2" eb="4">
      <t>デンピョウ</t>
    </rPh>
    <phoneticPr fontId="1"/>
  </si>
  <si>
    <t>目的</t>
    <rPh sb="0" eb="2">
      <t>モクテキ</t>
    </rPh>
    <phoneticPr fontId="1"/>
  </si>
  <si>
    <t>入金</t>
    <rPh sb="0" eb="2">
      <t>ニュウキン</t>
    </rPh>
    <phoneticPr fontId="1"/>
  </si>
  <si>
    <t>出金</t>
    <rPh sb="0" eb="2">
      <t>シュッキン</t>
    </rPh>
    <phoneticPr fontId="1"/>
  </si>
  <si>
    <t>通帳　→　現金</t>
  </si>
  <si>
    <t>○○大会資金前渡</t>
    <rPh sb="2" eb="4">
      <t>タイカイ</t>
    </rPh>
    <rPh sb="4" eb="6">
      <t>シキン</t>
    </rPh>
    <rPh sb="6" eb="8">
      <t>ゼント</t>
    </rPh>
    <phoneticPr fontId="1"/>
  </si>
  <si>
    <t>備品（50,000円以上）、慶弔費、振込手数料など（大会運営に必要となる振込手数料などは除く）</t>
    <rPh sb="0" eb="2">
      <t>ビヒン</t>
    </rPh>
    <rPh sb="5" eb="10">
      <t>０００エン</t>
    </rPh>
    <rPh sb="10" eb="12">
      <t>イジョウ</t>
    </rPh>
    <rPh sb="14" eb="16">
      <t>ケイチョウ</t>
    </rPh>
    <rPh sb="16" eb="17">
      <t>ヒ</t>
    </rPh>
    <rPh sb="18" eb="20">
      <t>フリコミ</t>
    </rPh>
    <rPh sb="20" eb="23">
      <t>テスウリョウ</t>
    </rPh>
    <rPh sb="36" eb="38">
      <t>フリコミ</t>
    </rPh>
    <rPh sb="38" eb="41">
      <t>テスウリョウ</t>
    </rPh>
    <phoneticPr fontId="1"/>
  </si>
  <si>
    <t>鳥取県○○バスケットボール連盟</t>
    <rPh sb="0" eb="3">
      <t>トットリケン</t>
    </rPh>
    <rPh sb="13" eb="15">
      <t>レンメイ</t>
    </rPh>
    <phoneticPr fontId="1"/>
  </si>
  <si>
    <t>５　予備費</t>
    <rPh sb="2" eb="5">
      <t>ヨビヒ</t>
    </rPh>
    <phoneticPr fontId="1"/>
  </si>
  <si>
    <t>予備費</t>
    <rPh sb="0" eb="3">
      <t>ヨビヒ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</si>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</sst>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　加盟団体名　　&quot;@&quot;　&quot;"/>
    <numFmt numFmtId="177" formatCode="[$-411]ggge&quot;年&quot;m&quot;月&quot;d&quot;日&quot;;@"/>
    <numFmt numFmtId="178" formatCode="m/d;@"/>
    <numFmt numFmtId="179" formatCode="00"/>
    <numFmt numFmtId="180" formatCode="#,##0;&quot;△ &quot;#,##0"/>
    <numFmt numFmtId="181" formatCode="[$-F800]dddd\,\ mmmm\ dd\,\ yyyy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40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9" fillId="0" borderId="1" xfId="1" applyFont="1" applyBorder="1">
      <alignment vertical="center"/>
    </xf>
    <xf numFmtId="38" fontId="9" fillId="0" borderId="9" xfId="1" applyFont="1" applyBorder="1">
      <alignment vertical="center"/>
    </xf>
    <xf numFmtId="38" fontId="9" fillId="0" borderId="11" xfId="1" applyFont="1" applyBorder="1">
      <alignment vertical="center"/>
    </xf>
    <xf numFmtId="38" fontId="9" fillId="0" borderId="12" xfId="1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8" fontId="9" fillId="0" borderId="6" xfId="1" applyFont="1" applyBorder="1">
      <alignment vertical="center"/>
    </xf>
    <xf numFmtId="38" fontId="9" fillId="0" borderId="7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7" xfId="0" applyFill="1" applyBorder="1" applyAlignment="1">
      <alignment horizontal="center" vertical="center"/>
    </xf>
    <xf numFmtId="38" fontId="0" fillId="0" borderId="45" xfId="1" applyFont="1" applyFill="1" applyBorder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16" xfId="1" applyFont="1" applyFill="1" applyBorder="1">
      <alignment vertical="center"/>
    </xf>
    <xf numFmtId="38" fontId="0" fillId="0" borderId="16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58" xfId="0" applyFont="1" applyBorder="1">
      <alignment vertical="center"/>
    </xf>
    <xf numFmtId="0" fontId="9" fillId="0" borderId="59" xfId="0" applyFont="1" applyBorder="1">
      <alignment vertical="center"/>
    </xf>
    <xf numFmtId="0" fontId="9" fillId="0" borderId="60" xfId="0" applyFont="1" applyBorder="1">
      <alignment vertical="center"/>
    </xf>
    <xf numFmtId="38" fontId="9" fillId="0" borderId="49" xfId="1" applyFont="1" applyBorder="1">
      <alignment vertical="center"/>
    </xf>
    <xf numFmtId="38" fontId="9" fillId="0" borderId="15" xfId="1" applyFont="1" applyBorder="1">
      <alignment vertical="center"/>
    </xf>
    <xf numFmtId="38" fontId="9" fillId="0" borderId="33" xfId="1" applyFont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61" xfId="0" applyFont="1" applyBorder="1" applyAlignment="1">
      <alignment horizontal="distributed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distributed" vertical="center"/>
    </xf>
    <xf numFmtId="176" fontId="6" fillId="0" borderId="61" xfId="0" applyNumberFormat="1" applyFont="1" applyBorder="1" applyAlignment="1">
      <alignment vertical="center"/>
    </xf>
    <xf numFmtId="0" fontId="13" fillId="0" borderId="61" xfId="0" applyFont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180" fontId="17" fillId="0" borderId="0" xfId="1" applyNumberFormat="1" applyFont="1" applyFill="1" applyAlignment="1">
      <alignment vertical="center"/>
    </xf>
    <xf numFmtId="180" fontId="18" fillId="0" borderId="0" xfId="1" applyNumberFormat="1" applyFont="1" applyFill="1" applyAlignment="1">
      <alignment vertical="center" wrapText="1"/>
    </xf>
    <xf numFmtId="180" fontId="20" fillId="0" borderId="0" xfId="1" applyNumberFormat="1" applyFont="1" applyFill="1" applyAlignment="1">
      <alignment horizontal="right" vertical="center"/>
    </xf>
    <xf numFmtId="180" fontId="22" fillId="0" borderId="0" xfId="1" applyNumberFormat="1" applyFont="1" applyFill="1" applyAlignment="1">
      <alignment vertical="center"/>
    </xf>
    <xf numFmtId="180" fontId="10" fillId="0" borderId="0" xfId="1" applyNumberFormat="1" applyFont="1" applyFill="1" applyAlignment="1">
      <alignment vertical="center"/>
    </xf>
    <xf numFmtId="180" fontId="23" fillId="0" borderId="0" xfId="1" applyNumberFormat="1" applyFont="1" applyFill="1" applyAlignment="1">
      <alignment vertical="center"/>
    </xf>
    <xf numFmtId="0" fontId="25" fillId="0" borderId="61" xfId="0" applyFont="1" applyBorder="1" applyAlignment="1">
      <alignment horizontal="distributed" vertical="center"/>
    </xf>
    <xf numFmtId="0" fontId="26" fillId="0" borderId="61" xfId="0" applyFont="1" applyBorder="1" applyAlignment="1">
      <alignment horizontal="center" vertical="center" shrinkToFit="1"/>
    </xf>
    <xf numFmtId="176" fontId="27" fillId="0" borderId="61" xfId="0" applyNumberFormat="1" applyFont="1" applyBorder="1" applyAlignment="1">
      <alignment horizontal="center" vertical="center"/>
    </xf>
    <xf numFmtId="0" fontId="28" fillId="0" borderId="61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50" xfId="0" applyBorder="1" applyAlignment="1">
      <alignment horizontal="center" vertical="center" shrinkToFit="1"/>
    </xf>
    <xf numFmtId="38" fontId="0" fillId="0" borderId="65" xfId="1" applyFon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59" xfId="0" applyBorder="1" applyAlignment="1">
      <alignment horizontal="center" vertical="center"/>
    </xf>
    <xf numFmtId="38" fontId="0" fillId="0" borderId="25" xfId="1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0" xfId="0" applyBorder="1" applyAlignment="1">
      <alignment horizontal="center" vertical="center"/>
    </xf>
    <xf numFmtId="38" fontId="0" fillId="0" borderId="66" xfId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38" fontId="0" fillId="0" borderId="2" xfId="1" applyFont="1" applyBorder="1">
      <alignment vertical="center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justifyLastLine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38" fontId="0" fillId="0" borderId="47" xfId="1" applyFont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38" fontId="13" fillId="0" borderId="8" xfId="1" applyFont="1" applyBorder="1" applyAlignment="1">
      <alignment vertical="center" shrinkToFit="1"/>
    </xf>
    <xf numFmtId="38" fontId="13" fillId="0" borderId="1" xfId="1" applyFont="1" applyBorder="1" applyAlignment="1">
      <alignment vertical="center" shrinkToFit="1"/>
    </xf>
    <xf numFmtId="38" fontId="13" fillId="0" borderId="9" xfId="1" applyFont="1" applyBorder="1" applyAlignment="1">
      <alignment vertical="center" shrinkToFit="1"/>
    </xf>
    <xf numFmtId="38" fontId="13" fillId="0" borderId="20" xfId="1" applyFont="1" applyBorder="1" applyAlignment="1">
      <alignment vertical="center" shrinkToFit="1"/>
    </xf>
    <xf numFmtId="38" fontId="13" fillId="0" borderId="3" xfId="1" applyFont="1" applyBorder="1" applyAlignment="1">
      <alignment vertical="center" shrinkToFit="1"/>
    </xf>
    <xf numFmtId="38" fontId="13" fillId="0" borderId="21" xfId="1" applyFont="1" applyBorder="1" applyAlignment="1">
      <alignment vertical="center" shrinkToFit="1"/>
    </xf>
    <xf numFmtId="38" fontId="13" fillId="0" borderId="10" xfId="1" applyFont="1" applyBorder="1" applyAlignment="1">
      <alignment vertical="center" shrinkToFit="1"/>
    </xf>
    <xf numFmtId="38" fontId="13" fillId="0" borderId="11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13" fillId="2" borderId="8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13" fillId="2" borderId="56" xfId="0" applyFont="1" applyFill="1" applyBorder="1" applyAlignment="1">
      <alignment vertical="center" shrinkToFit="1"/>
    </xf>
    <xf numFmtId="0" fontId="13" fillId="2" borderId="54" xfId="0" applyFont="1" applyFill="1" applyBorder="1" applyAlignment="1">
      <alignment vertical="center" shrinkToFit="1"/>
    </xf>
    <xf numFmtId="0" fontId="13" fillId="2" borderId="57" xfId="0" applyFont="1" applyFill="1" applyBorder="1" applyAlignment="1">
      <alignment vertical="center" shrinkToFit="1"/>
    </xf>
    <xf numFmtId="0" fontId="13" fillId="2" borderId="42" xfId="0" applyFont="1" applyFill="1" applyBorder="1" applyAlignment="1">
      <alignment vertical="center" shrinkToFit="1"/>
    </xf>
    <xf numFmtId="0" fontId="13" fillId="2" borderId="43" xfId="0" applyFont="1" applyFill="1" applyBorder="1" applyAlignment="1">
      <alignment vertical="center" shrinkToFit="1"/>
    </xf>
    <xf numFmtId="0" fontId="13" fillId="2" borderId="44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vertical="center" shrinkToFit="1"/>
    </xf>
    <xf numFmtId="0" fontId="13" fillId="2" borderId="46" xfId="0" applyFont="1" applyFill="1" applyBorder="1" applyAlignment="1">
      <alignment vertical="center" shrinkToFit="1"/>
    </xf>
    <xf numFmtId="0" fontId="13" fillId="2" borderId="47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38" fontId="13" fillId="2" borderId="8" xfId="1" applyFont="1" applyFill="1" applyBorder="1" applyAlignment="1">
      <alignment vertical="center" shrinkToFit="1"/>
    </xf>
    <xf numFmtId="38" fontId="13" fillId="2" borderId="1" xfId="1" applyFont="1" applyFill="1" applyBorder="1" applyAlignment="1">
      <alignment vertical="center" shrinkToFit="1"/>
    </xf>
    <xf numFmtId="38" fontId="13" fillId="0" borderId="9" xfId="1" applyFont="1" applyFill="1" applyBorder="1" applyAlignment="1">
      <alignment vertical="center" shrinkToFit="1"/>
    </xf>
    <xf numFmtId="38" fontId="13" fillId="2" borderId="56" xfId="1" applyFont="1" applyFill="1" applyBorder="1" applyAlignment="1">
      <alignment vertical="center" shrinkToFit="1"/>
    </xf>
    <xf numFmtId="38" fontId="13" fillId="2" borderId="54" xfId="1" applyFont="1" applyFill="1" applyBorder="1" applyAlignment="1">
      <alignment vertical="center" shrinkToFit="1"/>
    </xf>
    <xf numFmtId="38" fontId="13" fillId="0" borderId="57" xfId="1" applyFont="1" applyFill="1" applyBorder="1" applyAlignment="1">
      <alignment vertical="center" shrinkToFit="1"/>
    </xf>
    <xf numFmtId="38" fontId="13" fillId="2" borderId="42" xfId="1" applyFont="1" applyFill="1" applyBorder="1" applyAlignment="1">
      <alignment vertical="center" shrinkToFit="1"/>
    </xf>
    <xf numFmtId="38" fontId="13" fillId="2" borderId="43" xfId="1" applyFont="1" applyFill="1" applyBorder="1" applyAlignment="1">
      <alignment vertical="center" shrinkToFit="1"/>
    </xf>
    <xf numFmtId="38" fontId="13" fillId="0" borderId="44" xfId="1" applyFont="1" applyFill="1" applyBorder="1" applyAlignment="1">
      <alignment vertical="center" shrinkToFit="1"/>
    </xf>
    <xf numFmtId="38" fontId="13" fillId="2" borderId="10" xfId="1" applyFont="1" applyFill="1" applyBorder="1" applyAlignment="1">
      <alignment vertical="center" shrinkToFit="1"/>
    </xf>
    <xf numFmtId="38" fontId="13" fillId="0" borderId="12" xfId="1" applyFont="1" applyFill="1" applyBorder="1" applyAlignment="1">
      <alignment vertical="center" shrinkToFit="1"/>
    </xf>
    <xf numFmtId="38" fontId="13" fillId="2" borderId="50" xfId="1" applyFont="1" applyFill="1" applyBorder="1" applyAlignment="1">
      <alignment vertical="center" shrinkToFit="1"/>
    </xf>
    <xf numFmtId="38" fontId="13" fillId="2" borderId="46" xfId="1" applyFont="1" applyFill="1" applyBorder="1" applyAlignment="1">
      <alignment vertical="center" shrinkToFit="1"/>
    </xf>
    <xf numFmtId="38" fontId="13" fillId="0" borderId="47" xfId="1" applyFont="1" applyFill="1" applyBorder="1" applyAlignment="1">
      <alignment vertical="center" shrinkToFit="1"/>
    </xf>
    <xf numFmtId="38" fontId="13" fillId="2" borderId="9" xfId="1" applyFont="1" applyFill="1" applyBorder="1" applyAlignment="1">
      <alignment vertical="center" shrinkToFit="1"/>
    </xf>
    <xf numFmtId="38" fontId="13" fillId="2" borderId="21" xfId="1" applyFont="1" applyFill="1" applyBorder="1" applyAlignment="1">
      <alignment vertical="center" shrinkToFit="1"/>
    </xf>
    <xf numFmtId="38" fontId="13" fillId="2" borderId="12" xfId="1" applyFont="1" applyFill="1" applyBorder="1" applyAlignment="1">
      <alignment vertical="center" shrinkToFit="1"/>
    </xf>
    <xf numFmtId="38" fontId="13" fillId="0" borderId="25" xfId="1" applyFont="1" applyBorder="1" applyAlignment="1">
      <alignment vertical="center" shrinkToFit="1"/>
    </xf>
    <xf numFmtId="38" fontId="13" fillId="0" borderId="2" xfId="1" applyFont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61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61" xfId="0" applyFont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38" fontId="13" fillId="2" borderId="8" xfId="1" applyFont="1" applyFill="1" applyBorder="1" applyAlignment="1" applyProtection="1">
      <alignment vertical="center" shrinkToFit="1"/>
      <protection locked="0"/>
    </xf>
    <xf numFmtId="38" fontId="13" fillId="2" borderId="1" xfId="1" applyFont="1" applyFill="1" applyBorder="1" applyAlignment="1" applyProtection="1">
      <alignment vertical="center" shrinkToFit="1"/>
      <protection locked="0"/>
    </xf>
    <xf numFmtId="38" fontId="13" fillId="2" borderId="56" xfId="1" applyFont="1" applyFill="1" applyBorder="1" applyAlignment="1" applyProtection="1">
      <alignment vertical="center" shrinkToFit="1"/>
      <protection locked="0"/>
    </xf>
    <xf numFmtId="38" fontId="13" fillId="2" borderId="54" xfId="1" applyFont="1" applyFill="1" applyBorder="1" applyAlignment="1" applyProtection="1">
      <alignment vertical="center" shrinkToFit="1"/>
      <protection locked="0"/>
    </xf>
    <xf numFmtId="38" fontId="13" fillId="2" borderId="9" xfId="1" applyFont="1" applyFill="1" applyBorder="1" applyAlignment="1" applyProtection="1">
      <alignment vertical="center" shrinkToFit="1"/>
      <protection locked="0"/>
    </xf>
    <xf numFmtId="38" fontId="13" fillId="2" borderId="21" xfId="1" applyFont="1" applyFill="1" applyBorder="1" applyAlignment="1" applyProtection="1">
      <alignment vertical="center" shrinkToFit="1"/>
      <protection locked="0"/>
    </xf>
    <xf numFmtId="38" fontId="13" fillId="2" borderId="12" xfId="1" applyFont="1" applyFill="1" applyBorder="1" applyAlignment="1" applyProtection="1">
      <alignment vertical="center" shrinkToFit="1"/>
      <protection locked="0"/>
    </xf>
    <xf numFmtId="38" fontId="13" fillId="2" borderId="10" xfId="1" applyFont="1" applyFill="1" applyBorder="1" applyAlignment="1" applyProtection="1">
      <alignment vertical="center" shrinkToFit="1"/>
      <protection locked="0"/>
    </xf>
    <xf numFmtId="38" fontId="13" fillId="0" borderId="8" xfId="1" applyFont="1" applyBorder="1" applyAlignment="1" applyProtection="1">
      <alignment vertical="center" shrinkToFit="1"/>
      <protection locked="0"/>
    </xf>
    <xf numFmtId="38" fontId="13" fillId="0" borderId="1" xfId="1" applyFont="1" applyBorder="1" applyAlignment="1" applyProtection="1">
      <alignment vertical="center" shrinkToFit="1"/>
      <protection locked="0"/>
    </xf>
    <xf numFmtId="38" fontId="13" fillId="0" borderId="9" xfId="1" applyFont="1" applyBorder="1" applyAlignment="1" applyProtection="1">
      <alignment vertical="center" shrinkToFit="1"/>
      <protection locked="0"/>
    </xf>
    <xf numFmtId="38" fontId="13" fillId="0" borderId="20" xfId="1" applyFont="1" applyBorder="1" applyAlignment="1" applyProtection="1">
      <alignment vertical="center" shrinkToFit="1"/>
      <protection locked="0"/>
    </xf>
    <xf numFmtId="38" fontId="13" fillId="0" borderId="3" xfId="1" applyFont="1" applyBorder="1" applyAlignment="1" applyProtection="1">
      <alignment vertical="center" shrinkToFit="1"/>
      <protection locked="0"/>
    </xf>
    <xf numFmtId="38" fontId="13" fillId="0" borderId="21" xfId="1" applyFont="1" applyBorder="1" applyAlignment="1" applyProtection="1">
      <alignment vertical="center" shrinkToFit="1"/>
      <protection locked="0"/>
    </xf>
    <xf numFmtId="38" fontId="13" fillId="0" borderId="10" xfId="1" applyFont="1" applyBorder="1" applyAlignment="1" applyProtection="1">
      <alignment vertical="center" shrinkToFit="1"/>
      <protection locked="0"/>
    </xf>
    <xf numFmtId="38" fontId="13" fillId="0" borderId="11" xfId="1" applyFont="1" applyBorder="1" applyAlignment="1" applyProtection="1">
      <alignment vertical="center" shrinkToFit="1"/>
      <protection locked="0"/>
    </xf>
    <xf numFmtId="38" fontId="13" fillId="0" borderId="12" xfId="1" applyFont="1" applyBorder="1" applyAlignment="1" applyProtection="1">
      <alignment vertical="center" shrinkToFit="1"/>
      <protection locked="0"/>
    </xf>
    <xf numFmtId="178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78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8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38" fontId="9" fillId="2" borderId="6" xfId="1" applyFont="1" applyFill="1" applyBorder="1" applyProtection="1">
      <alignment vertical="center"/>
      <protection locked="0"/>
    </xf>
    <xf numFmtId="38" fontId="9" fillId="2" borderId="7" xfId="1" applyFont="1" applyFill="1" applyBorder="1" applyProtection="1">
      <alignment vertical="center"/>
      <protection locked="0"/>
    </xf>
    <xf numFmtId="38" fontId="9" fillId="2" borderId="1" xfId="1" applyFont="1" applyFill="1" applyBorder="1" applyProtection="1">
      <alignment vertical="center"/>
      <protection locked="0"/>
    </xf>
    <xf numFmtId="38" fontId="9" fillId="2" borderId="9" xfId="1" applyFont="1" applyFill="1" applyBorder="1" applyProtection="1">
      <alignment vertical="center"/>
      <protection locked="0"/>
    </xf>
    <xf numFmtId="38" fontId="9" fillId="2" borderId="11" xfId="1" applyFont="1" applyFill="1" applyBorder="1" applyProtection="1">
      <alignment vertical="center"/>
      <protection locked="0"/>
    </xf>
    <xf numFmtId="38" fontId="9" fillId="2" borderId="12" xfId="1" applyFont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68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38" fontId="0" fillId="0" borderId="24" xfId="1" applyFont="1" applyBorder="1" applyProtection="1">
      <alignment vertical="center"/>
    </xf>
    <xf numFmtId="0" fontId="0" fillId="0" borderId="50" xfId="0" applyBorder="1" applyProtection="1">
      <alignment vertical="center"/>
    </xf>
    <xf numFmtId="0" fontId="0" fillId="0" borderId="45" xfId="0" applyBorder="1" applyAlignment="1" applyProtection="1">
      <alignment vertical="center" shrinkToFit="1"/>
    </xf>
    <xf numFmtId="0" fontId="0" fillId="0" borderId="47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justifyLastLine="1"/>
    </xf>
    <xf numFmtId="181" fontId="0" fillId="0" borderId="50" xfId="0" applyNumberFormat="1" applyBorder="1" applyAlignment="1" applyProtection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3" fillId="2" borderId="53" xfId="0" applyFont="1" applyFill="1" applyBorder="1" applyAlignment="1">
      <alignment vertical="center" shrinkToFit="1"/>
    </xf>
    <xf numFmtId="0" fontId="13" fillId="2" borderId="71" xfId="0" applyFont="1" applyFill="1" applyBorder="1" applyAlignment="1">
      <alignment vertical="center" shrinkToFit="1"/>
    </xf>
    <xf numFmtId="0" fontId="13" fillId="2" borderId="73" xfId="0" applyFont="1" applyFill="1" applyBorder="1" applyAlignment="1">
      <alignment vertical="center" shrinkToFit="1"/>
    </xf>
    <xf numFmtId="0" fontId="12" fillId="0" borderId="76" xfId="0" applyFont="1" applyBorder="1">
      <alignment vertical="center"/>
    </xf>
    <xf numFmtId="0" fontId="12" fillId="0" borderId="75" xfId="0" applyFont="1" applyBorder="1" applyAlignment="1">
      <alignment horizontal="left" vertical="center"/>
    </xf>
    <xf numFmtId="0" fontId="12" fillId="0" borderId="77" xfId="0" applyFont="1" applyBorder="1">
      <alignment vertical="center"/>
    </xf>
    <xf numFmtId="0" fontId="13" fillId="2" borderId="8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 applyProtection="1">
      <alignment vertical="center" shrinkToFit="1"/>
      <protection locked="0"/>
    </xf>
    <xf numFmtId="0" fontId="13" fillId="2" borderId="56" xfId="0" applyFont="1" applyFill="1" applyBorder="1" applyAlignment="1" applyProtection="1">
      <alignment vertical="center" shrinkToFit="1"/>
      <protection locked="0"/>
    </xf>
    <xf numFmtId="0" fontId="13" fillId="2" borderId="54" xfId="0" applyFont="1" applyFill="1" applyBorder="1" applyAlignment="1" applyProtection="1">
      <alignment vertical="center" shrinkToFit="1"/>
      <protection locked="0"/>
    </xf>
    <xf numFmtId="38" fontId="13" fillId="2" borderId="8" xfId="1" applyFont="1" applyFill="1" applyBorder="1" applyAlignment="1" applyProtection="1">
      <alignment vertical="center" shrinkToFit="1"/>
    </xf>
    <xf numFmtId="38" fontId="13" fillId="2" borderId="1" xfId="1" applyFont="1" applyFill="1" applyBorder="1" applyAlignment="1" applyProtection="1">
      <alignment vertical="center" shrinkToFit="1"/>
    </xf>
    <xf numFmtId="38" fontId="13" fillId="2" borderId="56" xfId="1" applyFont="1" applyFill="1" applyBorder="1" applyAlignment="1" applyProtection="1">
      <alignment vertical="center" shrinkToFit="1"/>
    </xf>
    <xf numFmtId="38" fontId="13" fillId="2" borderId="54" xfId="1" applyFont="1" applyFill="1" applyBorder="1" applyAlignment="1" applyProtection="1">
      <alignment vertical="center" shrinkToFit="1"/>
    </xf>
    <xf numFmtId="180" fontId="24" fillId="0" borderId="0" xfId="1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4" fillId="0" borderId="50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right" vertical="center" indent="1" shrinkToFit="1"/>
    </xf>
    <xf numFmtId="0" fontId="15" fillId="0" borderId="47" xfId="0" applyFont="1" applyBorder="1" applyAlignment="1">
      <alignment horizontal="right" vertical="center" indent="1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right" vertical="center" indent="1" shrinkToFit="1"/>
    </xf>
    <xf numFmtId="0" fontId="15" fillId="0" borderId="12" xfId="0" applyFont="1" applyBorder="1" applyAlignment="1">
      <alignment horizontal="right" vertical="center" indent="1" shrinkToFit="1"/>
    </xf>
    <xf numFmtId="0" fontId="15" fillId="0" borderId="6" xfId="0" applyFont="1" applyBorder="1" applyAlignment="1">
      <alignment horizontal="right" vertical="center" indent="1" shrinkToFit="1"/>
    </xf>
    <xf numFmtId="0" fontId="15" fillId="0" borderId="7" xfId="0" applyFont="1" applyBorder="1" applyAlignment="1">
      <alignment horizontal="right" vertical="center" indent="1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4" fillId="0" borderId="62" xfId="0" applyNumberFormat="1" applyFont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6" fillId="0" borderId="1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 locked="0"/>
    </xf>
    <xf numFmtId="38" fontId="15" fillId="0" borderId="46" xfId="1" applyFont="1" applyBorder="1" applyAlignment="1">
      <alignment horizontal="right" vertical="center" indent="1" shrinkToFit="1"/>
    </xf>
    <xf numFmtId="38" fontId="15" fillId="0" borderId="47" xfId="1" applyFont="1" applyBorder="1" applyAlignment="1">
      <alignment horizontal="right" vertical="center" indent="1" shrinkToFit="1"/>
    </xf>
    <xf numFmtId="38" fontId="15" fillId="0" borderId="11" xfId="1" applyFont="1" applyBorder="1" applyAlignment="1">
      <alignment horizontal="right" vertical="center" indent="1" shrinkToFit="1"/>
    </xf>
    <xf numFmtId="38" fontId="15" fillId="0" borderId="12" xfId="1" applyFont="1" applyBorder="1" applyAlignment="1">
      <alignment horizontal="right" vertical="center" indent="1" shrinkToFit="1"/>
    </xf>
    <xf numFmtId="38" fontId="15" fillId="0" borderId="6" xfId="1" applyFont="1" applyBorder="1" applyAlignment="1">
      <alignment horizontal="right" vertical="center" indent="1" shrinkToFit="1"/>
    </xf>
    <xf numFmtId="38" fontId="15" fillId="0" borderId="7" xfId="1" applyFont="1" applyBorder="1" applyAlignment="1">
      <alignment horizontal="right" vertical="center" indent="1" shrinkToFit="1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29" fillId="0" borderId="68" xfId="0" applyFont="1" applyFill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63" xfId="0" applyBorder="1" applyAlignment="1">
      <alignment horizontal="distributed" vertical="center" justifyLastLine="1"/>
    </xf>
    <xf numFmtId="181" fontId="0" fillId="0" borderId="64" xfId="0" applyNumberFormat="1" applyBorder="1" applyAlignment="1" applyProtection="1">
      <alignment horizontal="left" vertical="center"/>
      <protection locked="0"/>
    </xf>
    <xf numFmtId="181" fontId="0" fillId="0" borderId="45" xfId="0" applyNumberFormat="1" applyBorder="1" applyAlignment="1" applyProtection="1">
      <alignment horizontal="left" vertical="center"/>
      <protection locked="0"/>
    </xf>
    <xf numFmtId="181" fontId="0" fillId="0" borderId="24" xfId="0" applyNumberFormat="1" applyBorder="1" applyAlignment="1" applyProtection="1">
      <alignment horizontal="left" vertical="center"/>
      <protection locked="0"/>
    </xf>
    <xf numFmtId="181" fontId="0" fillId="0" borderId="64" xfId="0" applyNumberFormat="1" applyBorder="1" applyAlignment="1" applyProtection="1">
      <alignment vertical="center"/>
      <protection locked="0"/>
    </xf>
    <xf numFmtId="181" fontId="0" fillId="0" borderId="45" xfId="0" applyNumberFormat="1" applyBorder="1" applyAlignment="1" applyProtection="1">
      <alignment vertical="center"/>
      <protection locked="0"/>
    </xf>
    <xf numFmtId="181" fontId="0" fillId="0" borderId="24" xfId="0" applyNumberFormat="1" applyBorder="1" applyAlignment="1" applyProtection="1">
      <alignment vertical="center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9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 justifyLastLine="1"/>
    </xf>
    <xf numFmtId="0" fontId="0" fillId="0" borderId="16" xfId="0" applyBorder="1" applyAlignment="1">
      <alignment horizontal="center" vertical="center" justifyLastLine="1"/>
    </xf>
    <xf numFmtId="0" fontId="0" fillId="0" borderId="67" xfId="0" applyBorder="1" applyAlignment="1">
      <alignment horizontal="center" vertical="center" justifyLastLine="1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 shrinkToFit="1"/>
      <protection locked="0"/>
    </xf>
    <xf numFmtId="0" fontId="29" fillId="1" borderId="68" xfId="0" applyFont="1" applyFill="1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181" fontId="0" fillId="0" borderId="46" xfId="0" applyNumberFormat="1" applyBorder="1" applyAlignment="1" applyProtection="1">
      <alignment vertical="center"/>
      <protection locked="0"/>
    </xf>
    <xf numFmtId="181" fontId="0" fillId="0" borderId="47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distributed" vertical="center" justifyLastLine="1"/>
    </xf>
    <xf numFmtId="0" fontId="0" fillId="0" borderId="32" xfId="0" applyBorder="1" applyAlignment="1" applyProtection="1">
      <alignment horizontal="distributed" vertical="center" justifyLastLine="1"/>
    </xf>
    <xf numFmtId="181" fontId="0" fillId="0" borderId="36" xfId="0" applyNumberFormat="1" applyBorder="1" applyAlignment="1" applyProtection="1">
      <alignment horizontal="left" vertical="center"/>
      <protection locked="0"/>
    </xf>
    <xf numFmtId="181" fontId="0" fillId="0" borderId="26" xfId="0" applyNumberFormat="1" applyBorder="1" applyAlignment="1" applyProtection="1">
      <alignment horizontal="left" vertical="center"/>
      <protection locked="0"/>
    </xf>
    <xf numFmtId="181" fontId="0" fillId="0" borderId="52" xfId="0" applyNumberForma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distributed" vertical="center" justifyLastLine="1"/>
    </xf>
    <xf numFmtId="0" fontId="0" fillId="0" borderId="46" xfId="0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view="pageBreakPreview" zoomScale="60" zoomScaleNormal="100" workbookViewId="0">
      <selection sqref="A1:K1"/>
    </sheetView>
  </sheetViews>
  <sheetFormatPr defaultRowHeight="13.5" x14ac:dyDescent="0.15"/>
  <cols>
    <col min="1" max="1" width="8.625" style="7" bestFit="1" customWidth="1"/>
    <col min="2" max="2" width="16.75" customWidth="1"/>
    <col min="3" max="3" width="7.625" bestFit="1" customWidth="1"/>
    <col min="4" max="6" width="12.375" customWidth="1"/>
    <col min="7" max="16" width="10.5" style="8" customWidth="1"/>
    <col min="17" max="17" width="10.5" customWidth="1"/>
  </cols>
  <sheetData>
    <row r="1" spans="1:17" ht="43.5" customHeight="1" x14ac:dyDescent="0.15">
      <c r="A1" s="318" t="s">
        <v>46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15">
      <c r="A2"/>
      <c r="B2" s="327" t="s">
        <v>154</v>
      </c>
      <c r="C2" s="328"/>
      <c r="D2" s="328"/>
      <c r="E2" s="328"/>
      <c r="F2" s="328"/>
      <c r="G2" s="328"/>
      <c r="H2" s="328"/>
      <c r="I2" s="328"/>
      <c r="J2" s="328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75" x14ac:dyDescent="0.15">
      <c r="A3" s="22"/>
      <c r="B3" s="331" t="s">
        <v>156</v>
      </c>
      <c r="C3" s="331"/>
      <c r="D3" s="329">
        <v>42095</v>
      </c>
      <c r="E3" s="329"/>
      <c r="F3" s="329"/>
      <c r="G3" s="323" t="s">
        <v>155</v>
      </c>
      <c r="H3" s="329">
        <v>42460</v>
      </c>
      <c r="I3" s="329"/>
      <c r="J3" s="329"/>
      <c r="L3" s="325" t="s">
        <v>150</v>
      </c>
      <c r="M3" s="325"/>
      <c r="N3" s="323"/>
      <c r="O3" s="321"/>
      <c r="P3" s="319" t="s">
        <v>151</v>
      </c>
      <c r="Q3" s="22"/>
    </row>
    <row r="4" spans="1:17" ht="24" x14ac:dyDescent="0.2">
      <c r="A4" s="17"/>
      <c r="B4" s="332"/>
      <c r="C4" s="332"/>
      <c r="D4" s="329"/>
      <c r="E4" s="329"/>
      <c r="F4" s="329"/>
      <c r="G4" s="330"/>
      <c r="H4" s="329"/>
      <c r="I4" s="329"/>
      <c r="J4" s="329"/>
      <c r="L4" s="326"/>
      <c r="M4" s="326"/>
      <c r="N4" s="324"/>
      <c r="O4" s="322"/>
      <c r="P4" s="320"/>
      <c r="Q4" s="18"/>
    </row>
    <row r="5" spans="1:17" ht="24.75" customHeight="1" thickBot="1" x14ac:dyDescent="0.2">
      <c r="A5" s="56" t="s">
        <v>145</v>
      </c>
      <c r="B5" s="57"/>
      <c r="C5" s="57"/>
      <c r="G5" s="330"/>
      <c r="H5" s="330"/>
      <c r="I5" s="330"/>
      <c r="J5" s="330"/>
      <c r="K5" s="330"/>
      <c r="L5" s="330"/>
    </row>
    <row r="6" spans="1:17" ht="24.75" customHeight="1" x14ac:dyDescent="0.15">
      <c r="A6" s="333" t="s">
        <v>114</v>
      </c>
      <c r="B6" s="334"/>
      <c r="C6" s="58" t="s">
        <v>19</v>
      </c>
      <c r="D6" s="37" t="s">
        <v>31</v>
      </c>
      <c r="E6" s="35" t="s">
        <v>32</v>
      </c>
      <c r="F6" s="38" t="s">
        <v>84</v>
      </c>
      <c r="G6" s="335" t="s">
        <v>33</v>
      </c>
      <c r="H6" s="335"/>
      <c r="I6" s="335"/>
      <c r="J6" s="335"/>
      <c r="K6" s="335"/>
      <c r="L6" s="335"/>
      <c r="M6" s="335"/>
      <c r="N6" s="335"/>
      <c r="O6" s="335"/>
      <c r="P6" s="336"/>
    </row>
    <row r="7" spans="1:17" ht="24.75" customHeight="1" x14ac:dyDescent="0.15">
      <c r="A7" s="309" t="s">
        <v>94</v>
      </c>
      <c r="B7" s="308"/>
      <c r="C7" s="59">
        <v>11000</v>
      </c>
      <c r="D7" s="156"/>
      <c r="E7" s="157"/>
      <c r="F7" s="158"/>
      <c r="G7" s="304"/>
      <c r="H7" s="305"/>
      <c r="I7" s="305"/>
      <c r="J7" s="305"/>
      <c r="K7" s="305"/>
      <c r="L7" s="305"/>
      <c r="M7" s="305"/>
      <c r="N7" s="305"/>
      <c r="O7" s="305"/>
      <c r="P7" s="306"/>
    </row>
    <row r="8" spans="1:17" ht="24.75" customHeight="1" x14ac:dyDescent="0.15">
      <c r="A8" s="307" t="s">
        <v>95</v>
      </c>
      <c r="B8" s="308"/>
      <c r="C8" s="59" t="s">
        <v>27</v>
      </c>
      <c r="D8" s="156"/>
      <c r="E8" s="157"/>
      <c r="F8" s="158"/>
      <c r="G8" s="304"/>
      <c r="H8" s="305"/>
      <c r="I8" s="305"/>
      <c r="J8" s="305"/>
      <c r="K8" s="305"/>
      <c r="L8" s="305"/>
      <c r="M8" s="305"/>
      <c r="N8" s="305"/>
      <c r="O8" s="305"/>
      <c r="P8" s="306"/>
    </row>
    <row r="9" spans="1:17" ht="24.75" customHeight="1" x14ac:dyDescent="0.15">
      <c r="A9" s="60"/>
      <c r="B9" s="61" t="s">
        <v>96</v>
      </c>
      <c r="C9" s="59">
        <v>11101</v>
      </c>
      <c r="D9" s="156"/>
      <c r="E9" s="157"/>
      <c r="F9" s="158"/>
      <c r="G9" s="304"/>
      <c r="H9" s="305"/>
      <c r="I9" s="305"/>
      <c r="J9" s="305"/>
      <c r="K9" s="305"/>
      <c r="L9" s="305"/>
      <c r="M9" s="305"/>
      <c r="N9" s="305"/>
      <c r="O9" s="305"/>
      <c r="P9" s="306"/>
    </row>
    <row r="10" spans="1:17" ht="24.75" customHeight="1" x14ac:dyDescent="0.15">
      <c r="A10" s="60"/>
      <c r="B10" s="61" t="s">
        <v>97</v>
      </c>
      <c r="C10" s="59">
        <v>11102</v>
      </c>
      <c r="D10" s="156"/>
      <c r="E10" s="157"/>
      <c r="F10" s="158"/>
      <c r="G10" s="304"/>
      <c r="H10" s="305"/>
      <c r="I10" s="305"/>
      <c r="J10" s="305"/>
      <c r="K10" s="305"/>
      <c r="L10" s="305"/>
      <c r="M10" s="305"/>
      <c r="N10" s="305"/>
      <c r="O10" s="305"/>
      <c r="P10" s="306"/>
    </row>
    <row r="11" spans="1:17" ht="24.75" customHeight="1" x14ac:dyDescent="0.15">
      <c r="A11" s="60"/>
      <c r="B11" s="62" t="s">
        <v>98</v>
      </c>
      <c r="C11" s="59">
        <v>11103</v>
      </c>
      <c r="D11" s="156"/>
      <c r="E11" s="157"/>
      <c r="F11" s="158"/>
      <c r="G11" s="304"/>
      <c r="H11" s="305"/>
      <c r="I11" s="305"/>
      <c r="J11" s="305"/>
      <c r="K11" s="305"/>
      <c r="L11" s="305"/>
      <c r="M11" s="305"/>
      <c r="N11" s="305"/>
      <c r="O11" s="305"/>
      <c r="P11" s="306"/>
    </row>
    <row r="12" spans="1:17" ht="24.75" customHeight="1" x14ac:dyDescent="0.15">
      <c r="A12" s="60"/>
      <c r="B12" s="61" t="s">
        <v>99</v>
      </c>
      <c r="C12" s="59">
        <v>11104</v>
      </c>
      <c r="D12" s="156"/>
      <c r="E12" s="157"/>
      <c r="F12" s="158"/>
      <c r="G12" s="304"/>
      <c r="H12" s="305"/>
      <c r="I12" s="305"/>
      <c r="J12" s="305"/>
      <c r="K12" s="305"/>
      <c r="L12" s="305"/>
      <c r="M12" s="305"/>
      <c r="N12" s="305"/>
      <c r="O12" s="305"/>
      <c r="P12" s="306"/>
    </row>
    <row r="13" spans="1:17" ht="24.75" customHeight="1" x14ac:dyDescent="0.15">
      <c r="A13" s="60"/>
      <c r="B13" s="61" t="s">
        <v>100</v>
      </c>
      <c r="C13" s="59">
        <v>11105</v>
      </c>
      <c r="D13" s="156"/>
      <c r="E13" s="157"/>
      <c r="F13" s="158"/>
      <c r="G13" s="304"/>
      <c r="H13" s="305"/>
      <c r="I13" s="305"/>
      <c r="J13" s="305"/>
      <c r="K13" s="305"/>
      <c r="L13" s="305"/>
      <c r="M13" s="305"/>
      <c r="N13" s="305"/>
      <c r="O13" s="305"/>
      <c r="P13" s="306"/>
    </row>
    <row r="14" spans="1:17" ht="24.75" customHeight="1" x14ac:dyDescent="0.15">
      <c r="A14" s="307" t="s">
        <v>101</v>
      </c>
      <c r="B14" s="308"/>
      <c r="C14" s="59" t="s">
        <v>27</v>
      </c>
      <c r="D14" s="156"/>
      <c r="E14" s="157"/>
      <c r="F14" s="158"/>
      <c r="G14" s="304"/>
      <c r="H14" s="305"/>
      <c r="I14" s="305"/>
      <c r="J14" s="305"/>
      <c r="K14" s="305"/>
      <c r="L14" s="305"/>
      <c r="M14" s="305"/>
      <c r="N14" s="305"/>
      <c r="O14" s="305"/>
      <c r="P14" s="306"/>
    </row>
    <row r="15" spans="1:17" ht="24.75" customHeight="1" x14ac:dyDescent="0.15">
      <c r="A15" s="63"/>
      <c r="B15" s="61" t="s">
        <v>102</v>
      </c>
      <c r="C15" s="59">
        <v>11201</v>
      </c>
      <c r="D15" s="156"/>
      <c r="E15" s="157"/>
      <c r="F15" s="158"/>
      <c r="G15" s="304"/>
      <c r="H15" s="305"/>
      <c r="I15" s="305"/>
      <c r="J15" s="305"/>
      <c r="K15" s="305"/>
      <c r="L15" s="305"/>
      <c r="M15" s="305"/>
      <c r="N15" s="305"/>
      <c r="O15" s="305"/>
      <c r="P15" s="306"/>
    </row>
    <row r="16" spans="1:17" ht="24.75" customHeight="1" x14ac:dyDescent="0.15">
      <c r="A16" s="63"/>
      <c r="B16" s="61" t="s">
        <v>103</v>
      </c>
      <c r="C16" s="59">
        <v>11202</v>
      </c>
      <c r="D16" s="156"/>
      <c r="E16" s="157"/>
      <c r="F16" s="158"/>
      <c r="G16" s="304"/>
      <c r="H16" s="305"/>
      <c r="I16" s="305"/>
      <c r="J16" s="305"/>
      <c r="K16" s="305"/>
      <c r="L16" s="305"/>
      <c r="M16" s="305"/>
      <c r="N16" s="305"/>
      <c r="O16" s="305"/>
      <c r="P16" s="306"/>
    </row>
    <row r="17" spans="1:16" ht="24.75" customHeight="1" thickBot="1" x14ac:dyDescent="0.2">
      <c r="A17" s="64"/>
      <c r="B17" s="65" t="s">
        <v>104</v>
      </c>
      <c r="C17" s="66">
        <v>11203</v>
      </c>
      <c r="D17" s="159"/>
      <c r="E17" s="160"/>
      <c r="F17" s="161"/>
      <c r="G17" s="310"/>
      <c r="H17" s="311"/>
      <c r="I17" s="311"/>
      <c r="J17" s="311"/>
      <c r="K17" s="311"/>
      <c r="L17" s="311"/>
      <c r="M17" s="311"/>
      <c r="N17" s="311"/>
      <c r="O17" s="311"/>
      <c r="P17" s="312"/>
    </row>
    <row r="18" spans="1:16" ht="24.75" customHeight="1" thickTop="1" thickBot="1" x14ac:dyDescent="0.2">
      <c r="A18" s="269" t="s">
        <v>34</v>
      </c>
      <c r="B18" s="270"/>
      <c r="C18" s="271"/>
      <c r="D18" s="162"/>
      <c r="E18" s="163"/>
      <c r="F18" s="164"/>
    </row>
    <row r="19" spans="1:16" ht="9" customHeight="1" thickBot="1" x14ac:dyDescent="0.2">
      <c r="A19" s="67"/>
      <c r="B19" s="67"/>
      <c r="C19" s="67"/>
      <c r="D19" s="42"/>
      <c r="E19" s="42"/>
      <c r="F19" s="42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 x14ac:dyDescent="0.15">
      <c r="A20" s="313" t="s">
        <v>115</v>
      </c>
      <c r="B20" s="314"/>
      <c r="C20" s="121" t="s">
        <v>19</v>
      </c>
      <c r="D20" s="19" t="s">
        <v>31</v>
      </c>
      <c r="E20" s="36" t="s">
        <v>32</v>
      </c>
      <c r="F20" s="38" t="s">
        <v>84</v>
      </c>
      <c r="G20" s="315" t="s">
        <v>33</v>
      </c>
      <c r="H20" s="316"/>
      <c r="I20" s="316"/>
      <c r="J20" s="316"/>
      <c r="K20" s="316"/>
      <c r="L20" s="316"/>
      <c r="M20" s="316"/>
      <c r="N20" s="316"/>
      <c r="O20" s="316"/>
      <c r="P20" s="317"/>
    </row>
    <row r="21" spans="1:16" ht="24.75" customHeight="1" x14ac:dyDescent="0.15">
      <c r="A21" s="309" t="s">
        <v>95</v>
      </c>
      <c r="B21" s="308"/>
      <c r="C21" s="59">
        <v>12100</v>
      </c>
      <c r="D21" s="156"/>
      <c r="E21" s="157"/>
      <c r="F21" s="158"/>
      <c r="G21" s="304"/>
      <c r="H21" s="305"/>
      <c r="I21" s="305"/>
      <c r="J21" s="305"/>
      <c r="K21" s="305"/>
      <c r="L21" s="305"/>
      <c r="M21" s="305"/>
      <c r="N21" s="305"/>
      <c r="O21" s="305"/>
      <c r="P21" s="306"/>
    </row>
    <row r="22" spans="1:16" ht="24.75" customHeight="1" x14ac:dyDescent="0.15">
      <c r="A22" s="309" t="s">
        <v>136</v>
      </c>
      <c r="B22" s="308"/>
      <c r="C22" s="59">
        <v>12200</v>
      </c>
      <c r="D22" s="156"/>
      <c r="E22" s="157"/>
      <c r="F22" s="158"/>
      <c r="G22" s="304"/>
      <c r="H22" s="305"/>
      <c r="I22" s="305"/>
      <c r="J22" s="305"/>
      <c r="K22" s="305"/>
      <c r="L22" s="305"/>
      <c r="M22" s="305"/>
      <c r="N22" s="305"/>
      <c r="O22" s="305"/>
      <c r="P22" s="306"/>
    </row>
    <row r="23" spans="1:16" ht="24.75" customHeight="1" x14ac:dyDescent="0.15">
      <c r="A23" s="307" t="s">
        <v>137</v>
      </c>
      <c r="B23" s="308"/>
      <c r="C23" s="59" t="s">
        <v>138</v>
      </c>
      <c r="D23" s="156"/>
      <c r="E23" s="157"/>
      <c r="F23" s="158"/>
      <c r="G23" s="304"/>
      <c r="H23" s="305"/>
      <c r="I23" s="305"/>
      <c r="J23" s="305"/>
      <c r="K23" s="305"/>
      <c r="L23" s="305"/>
      <c r="M23" s="305"/>
      <c r="N23" s="305"/>
      <c r="O23" s="305"/>
      <c r="P23" s="306"/>
    </row>
    <row r="24" spans="1:16" ht="24.75" customHeight="1" x14ac:dyDescent="0.15">
      <c r="A24" s="63"/>
      <c r="B24" s="61" t="s">
        <v>140</v>
      </c>
      <c r="C24" s="59">
        <v>12301</v>
      </c>
      <c r="D24" s="156"/>
      <c r="E24" s="157"/>
      <c r="F24" s="158"/>
      <c r="G24" s="304"/>
      <c r="H24" s="305"/>
      <c r="I24" s="305"/>
      <c r="J24" s="305"/>
      <c r="K24" s="305"/>
      <c r="L24" s="305"/>
      <c r="M24" s="305"/>
      <c r="N24" s="305"/>
      <c r="O24" s="305"/>
      <c r="P24" s="306"/>
    </row>
    <row r="25" spans="1:16" ht="24.75" customHeight="1" x14ac:dyDescent="0.15">
      <c r="A25" s="76"/>
      <c r="B25" s="61" t="s">
        <v>139</v>
      </c>
      <c r="C25" s="59">
        <v>12302</v>
      </c>
      <c r="D25" s="156"/>
      <c r="E25" s="157"/>
      <c r="F25" s="158"/>
      <c r="G25" s="304"/>
      <c r="H25" s="305"/>
      <c r="I25" s="305"/>
      <c r="J25" s="305"/>
      <c r="K25" s="305"/>
      <c r="L25" s="305"/>
      <c r="M25" s="305"/>
      <c r="N25" s="305"/>
      <c r="O25" s="305"/>
      <c r="P25" s="306"/>
    </row>
    <row r="26" spans="1:16" ht="24.75" customHeight="1" x14ac:dyDescent="0.15">
      <c r="A26" s="307" t="s">
        <v>125</v>
      </c>
      <c r="B26" s="308"/>
      <c r="C26" s="59" t="s">
        <v>27</v>
      </c>
      <c r="D26" s="156"/>
      <c r="E26" s="157"/>
      <c r="F26" s="158"/>
      <c r="G26" s="304"/>
      <c r="H26" s="305"/>
      <c r="I26" s="305"/>
      <c r="J26" s="305"/>
      <c r="K26" s="305"/>
      <c r="L26" s="305"/>
      <c r="M26" s="305"/>
      <c r="N26" s="305"/>
      <c r="O26" s="305"/>
      <c r="P26" s="306"/>
    </row>
    <row r="27" spans="1:16" ht="24.75" customHeight="1" x14ac:dyDescent="0.15">
      <c r="A27" s="63"/>
      <c r="B27" s="61" t="s">
        <v>105</v>
      </c>
      <c r="C27" s="59">
        <v>12401</v>
      </c>
      <c r="D27" s="156"/>
      <c r="E27" s="157"/>
      <c r="F27" s="158"/>
      <c r="G27" s="304"/>
      <c r="H27" s="305"/>
      <c r="I27" s="305"/>
      <c r="J27" s="305"/>
      <c r="K27" s="305"/>
      <c r="L27" s="305"/>
      <c r="M27" s="305"/>
      <c r="N27" s="305"/>
      <c r="O27" s="305"/>
      <c r="P27" s="306"/>
    </row>
    <row r="28" spans="1:16" ht="24.75" customHeight="1" x14ac:dyDescent="0.15">
      <c r="A28" s="63"/>
      <c r="B28" s="61" t="s">
        <v>106</v>
      </c>
      <c r="C28" s="59">
        <v>12402</v>
      </c>
      <c r="D28" s="156"/>
      <c r="E28" s="157"/>
      <c r="F28" s="158"/>
      <c r="G28" s="304"/>
      <c r="H28" s="305"/>
      <c r="I28" s="305"/>
      <c r="J28" s="305"/>
      <c r="K28" s="305"/>
      <c r="L28" s="305"/>
      <c r="M28" s="305"/>
      <c r="N28" s="305"/>
      <c r="O28" s="305"/>
      <c r="P28" s="306"/>
    </row>
    <row r="29" spans="1:16" ht="24.75" customHeight="1" x14ac:dyDescent="0.15">
      <c r="A29" s="63"/>
      <c r="B29" s="61" t="s">
        <v>107</v>
      </c>
      <c r="C29" s="59">
        <v>12403</v>
      </c>
      <c r="D29" s="156"/>
      <c r="E29" s="157"/>
      <c r="F29" s="158"/>
      <c r="G29" s="304"/>
      <c r="H29" s="305"/>
      <c r="I29" s="305"/>
      <c r="J29" s="305"/>
      <c r="K29" s="305"/>
      <c r="L29" s="305"/>
      <c r="M29" s="305"/>
      <c r="N29" s="305"/>
      <c r="O29" s="305"/>
      <c r="P29" s="306"/>
    </row>
    <row r="30" spans="1:16" ht="24.75" customHeight="1" x14ac:dyDescent="0.15">
      <c r="A30" s="63"/>
      <c r="B30" s="61" t="s">
        <v>108</v>
      </c>
      <c r="C30" s="59">
        <v>12404</v>
      </c>
      <c r="D30" s="156"/>
      <c r="E30" s="157"/>
      <c r="F30" s="158"/>
      <c r="G30" s="304"/>
      <c r="H30" s="305"/>
      <c r="I30" s="305"/>
      <c r="J30" s="305"/>
      <c r="K30" s="305"/>
      <c r="L30" s="305"/>
      <c r="M30" s="305"/>
      <c r="N30" s="305"/>
      <c r="O30" s="305"/>
      <c r="P30" s="306"/>
    </row>
    <row r="31" spans="1:16" ht="24.75" customHeight="1" x14ac:dyDescent="0.15">
      <c r="A31" s="63"/>
      <c r="B31" s="61" t="s">
        <v>109</v>
      </c>
      <c r="C31" s="59">
        <v>12405</v>
      </c>
      <c r="D31" s="156"/>
      <c r="E31" s="157"/>
      <c r="F31" s="158"/>
      <c r="G31" s="304"/>
      <c r="H31" s="305"/>
      <c r="I31" s="305"/>
      <c r="J31" s="305"/>
      <c r="K31" s="305"/>
      <c r="L31" s="305"/>
      <c r="M31" s="305"/>
      <c r="N31" s="305"/>
      <c r="O31" s="305"/>
      <c r="P31" s="306"/>
    </row>
    <row r="32" spans="1:16" ht="24.75" customHeight="1" x14ac:dyDescent="0.15">
      <c r="A32" s="63"/>
      <c r="B32" s="61" t="s">
        <v>110</v>
      </c>
      <c r="C32" s="59">
        <v>12406</v>
      </c>
      <c r="D32" s="156"/>
      <c r="E32" s="157"/>
      <c r="F32" s="158"/>
      <c r="G32" s="304"/>
      <c r="H32" s="305"/>
      <c r="I32" s="305"/>
      <c r="J32" s="305"/>
      <c r="K32" s="305"/>
      <c r="L32" s="305"/>
      <c r="M32" s="305"/>
      <c r="N32" s="305"/>
      <c r="O32" s="305"/>
      <c r="P32" s="306"/>
    </row>
    <row r="33" spans="1:16" ht="24.75" customHeight="1" x14ac:dyDescent="0.15">
      <c r="A33" s="63"/>
      <c r="B33" s="61" t="s">
        <v>111</v>
      </c>
      <c r="C33" s="59">
        <v>12407</v>
      </c>
      <c r="D33" s="156"/>
      <c r="E33" s="157"/>
      <c r="F33" s="158"/>
      <c r="G33" s="304"/>
      <c r="H33" s="305"/>
      <c r="I33" s="305"/>
      <c r="J33" s="305"/>
      <c r="K33" s="305"/>
      <c r="L33" s="305"/>
      <c r="M33" s="305"/>
      <c r="N33" s="305"/>
      <c r="O33" s="305"/>
      <c r="P33" s="306"/>
    </row>
    <row r="34" spans="1:16" ht="24.75" customHeight="1" x14ac:dyDescent="0.15">
      <c r="A34" s="63"/>
      <c r="B34" s="61" t="s">
        <v>112</v>
      </c>
      <c r="C34" s="59">
        <v>12408</v>
      </c>
      <c r="D34" s="156"/>
      <c r="E34" s="157"/>
      <c r="F34" s="158"/>
      <c r="G34" s="304"/>
      <c r="H34" s="305"/>
      <c r="I34" s="305"/>
      <c r="J34" s="305"/>
      <c r="K34" s="305"/>
      <c r="L34" s="305"/>
      <c r="M34" s="305"/>
      <c r="N34" s="305"/>
      <c r="O34" s="305"/>
      <c r="P34" s="306"/>
    </row>
    <row r="35" spans="1:16" ht="24.75" customHeight="1" x14ac:dyDescent="0.15">
      <c r="A35" s="63"/>
      <c r="B35" s="61" t="s">
        <v>113</v>
      </c>
      <c r="C35" s="59">
        <v>12409</v>
      </c>
      <c r="D35" s="156"/>
      <c r="E35" s="157"/>
      <c r="F35" s="158"/>
      <c r="G35" s="304"/>
      <c r="H35" s="305"/>
      <c r="I35" s="305"/>
      <c r="J35" s="305"/>
      <c r="K35" s="305"/>
      <c r="L35" s="305"/>
      <c r="M35" s="305"/>
      <c r="N35" s="305"/>
      <c r="O35" s="305"/>
      <c r="P35" s="306"/>
    </row>
    <row r="36" spans="1:16" ht="24.75" customHeight="1" x14ac:dyDescent="0.15">
      <c r="A36" s="76"/>
      <c r="B36" s="61" t="s">
        <v>135</v>
      </c>
      <c r="C36" s="59">
        <v>12410</v>
      </c>
      <c r="D36" s="156"/>
      <c r="E36" s="157"/>
      <c r="F36" s="158"/>
      <c r="G36" s="304"/>
      <c r="H36" s="305"/>
      <c r="I36" s="305"/>
      <c r="J36" s="305"/>
      <c r="K36" s="305"/>
      <c r="L36" s="305"/>
      <c r="M36" s="305"/>
      <c r="N36" s="305"/>
      <c r="O36" s="305"/>
      <c r="P36" s="306"/>
    </row>
    <row r="37" spans="1:16" ht="24.75" customHeight="1" thickBot="1" x14ac:dyDescent="0.2">
      <c r="A37" s="256" t="s">
        <v>184</v>
      </c>
      <c r="B37" s="255"/>
      <c r="C37" s="251">
        <v>12500</v>
      </c>
      <c r="D37" s="252"/>
      <c r="E37" s="253"/>
      <c r="F37" s="254"/>
      <c r="G37" s="278"/>
      <c r="H37" s="279"/>
      <c r="I37" s="279"/>
      <c r="J37" s="279"/>
      <c r="K37" s="279"/>
      <c r="L37" s="279"/>
      <c r="M37" s="279"/>
      <c r="N37" s="279"/>
      <c r="O37" s="279"/>
      <c r="P37" s="280"/>
    </row>
    <row r="38" spans="1:16" ht="24.75" customHeight="1" thickTop="1" thickBot="1" x14ac:dyDescent="0.2">
      <c r="A38" s="269" t="s">
        <v>35</v>
      </c>
      <c r="B38" s="270"/>
      <c r="C38" s="271"/>
      <c r="D38" s="162"/>
      <c r="E38" s="163"/>
      <c r="F38" s="164"/>
    </row>
    <row r="39" spans="1:16" ht="24.75" customHeight="1" thickBot="1" x14ac:dyDescent="0.2">
      <c r="A39" s="272" t="s">
        <v>36</v>
      </c>
      <c r="B39" s="273"/>
      <c r="C39" s="273"/>
      <c r="D39" s="165"/>
      <c r="E39" s="166"/>
      <c r="F39" s="167"/>
    </row>
    <row r="40" spans="1:16" ht="24.75" customHeight="1" x14ac:dyDescent="0.15">
      <c r="A40" s="68"/>
      <c r="B40" s="57"/>
      <c r="C40" s="57"/>
    </row>
    <row r="41" spans="1:16" ht="20.25" customHeight="1" thickBot="1" x14ac:dyDescent="0.2">
      <c r="A41" s="274" t="s">
        <v>146</v>
      </c>
      <c r="B41" s="274"/>
      <c r="C41" s="57"/>
    </row>
    <row r="42" spans="1:16" ht="25.5" customHeight="1" x14ac:dyDescent="0.15">
      <c r="A42" s="298" t="s">
        <v>114</v>
      </c>
      <c r="B42" s="299"/>
      <c r="C42" s="275" t="s">
        <v>19</v>
      </c>
      <c r="D42" s="287" t="s">
        <v>31</v>
      </c>
      <c r="E42" s="285" t="s">
        <v>32</v>
      </c>
      <c r="F42" s="302" t="s">
        <v>85</v>
      </c>
      <c r="G42" s="39" t="s">
        <v>57</v>
      </c>
      <c r="H42" s="10" t="s">
        <v>58</v>
      </c>
      <c r="I42" s="10" t="s">
        <v>59</v>
      </c>
      <c r="J42" s="10" t="s">
        <v>60</v>
      </c>
      <c r="K42" s="10" t="s">
        <v>61</v>
      </c>
      <c r="L42" s="10" t="s">
        <v>62</v>
      </c>
      <c r="M42" s="10" t="s">
        <v>63</v>
      </c>
      <c r="N42" s="10" t="s">
        <v>64</v>
      </c>
      <c r="O42" s="11" t="s">
        <v>56</v>
      </c>
      <c r="P42" s="15"/>
    </row>
    <row r="43" spans="1:16" x14ac:dyDescent="0.15">
      <c r="A43" s="300"/>
      <c r="B43" s="301"/>
      <c r="C43" s="276"/>
      <c r="D43" s="288"/>
      <c r="E43" s="286"/>
      <c r="F43" s="303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15">
      <c r="A44" s="69" t="s">
        <v>1</v>
      </c>
      <c r="B44" s="70" t="str">
        <f t="shared" ref="B44:B51" si="0">IFERROR(VLOOKUP(C44-(ROUNDDOWN(C44/10,0)*10),事業マスタ,2,0),"")</f>
        <v>-</v>
      </c>
      <c r="C44" s="59">
        <v>211</v>
      </c>
      <c r="D44" s="168"/>
      <c r="E44" s="169"/>
      <c r="F44" s="170"/>
      <c r="G44" s="138"/>
      <c r="H44" s="139"/>
      <c r="I44" s="139"/>
      <c r="J44" s="139"/>
      <c r="K44" s="139"/>
      <c r="L44" s="139"/>
      <c r="M44" s="139"/>
      <c r="N44" s="139"/>
      <c r="O44" s="140"/>
      <c r="P44" s="16"/>
    </row>
    <row r="45" spans="1:16" ht="25.5" customHeight="1" x14ac:dyDescent="0.15">
      <c r="A45" s="69" t="s">
        <v>2</v>
      </c>
      <c r="B45" s="70" t="str">
        <f t="shared" si="0"/>
        <v>-</v>
      </c>
      <c r="C45" s="59">
        <v>212</v>
      </c>
      <c r="D45" s="168"/>
      <c r="E45" s="169"/>
      <c r="F45" s="170"/>
      <c r="G45" s="138"/>
      <c r="H45" s="139"/>
      <c r="I45" s="139"/>
      <c r="J45" s="139"/>
      <c r="K45" s="139"/>
      <c r="L45" s="139"/>
      <c r="M45" s="139"/>
      <c r="N45" s="139"/>
      <c r="O45" s="140"/>
      <c r="P45" s="16"/>
    </row>
    <row r="46" spans="1:16" ht="25.5" customHeight="1" x14ac:dyDescent="0.15">
      <c r="A46" s="69" t="s">
        <v>3</v>
      </c>
      <c r="B46" s="70" t="str">
        <f t="shared" si="0"/>
        <v>-</v>
      </c>
      <c r="C46" s="59">
        <v>213</v>
      </c>
      <c r="D46" s="168"/>
      <c r="E46" s="169"/>
      <c r="F46" s="170"/>
      <c r="G46" s="138"/>
      <c r="H46" s="139"/>
      <c r="I46" s="139"/>
      <c r="J46" s="139"/>
      <c r="K46" s="139"/>
      <c r="L46" s="139"/>
      <c r="M46" s="139"/>
      <c r="N46" s="139"/>
      <c r="O46" s="140"/>
      <c r="P46" s="16"/>
    </row>
    <row r="47" spans="1:16" ht="25.5" customHeight="1" x14ac:dyDescent="0.15">
      <c r="A47" s="69" t="s">
        <v>4</v>
      </c>
      <c r="B47" s="70" t="str">
        <f t="shared" si="0"/>
        <v>-</v>
      </c>
      <c r="C47" s="59">
        <v>214</v>
      </c>
      <c r="D47" s="168"/>
      <c r="E47" s="169"/>
      <c r="F47" s="170"/>
      <c r="G47" s="138"/>
      <c r="H47" s="139"/>
      <c r="I47" s="139"/>
      <c r="J47" s="139"/>
      <c r="K47" s="139"/>
      <c r="L47" s="139"/>
      <c r="M47" s="139"/>
      <c r="N47" s="139"/>
      <c r="O47" s="140"/>
      <c r="P47" s="16"/>
    </row>
    <row r="48" spans="1:16" ht="25.5" customHeight="1" x14ac:dyDescent="0.15">
      <c r="A48" s="69" t="s">
        <v>5</v>
      </c>
      <c r="B48" s="70" t="str">
        <f t="shared" si="0"/>
        <v>-</v>
      </c>
      <c r="C48" s="59">
        <v>215</v>
      </c>
      <c r="D48" s="168"/>
      <c r="E48" s="169"/>
      <c r="F48" s="170"/>
      <c r="G48" s="138"/>
      <c r="H48" s="139"/>
      <c r="I48" s="139"/>
      <c r="J48" s="139"/>
      <c r="K48" s="139"/>
      <c r="L48" s="139"/>
      <c r="M48" s="139"/>
      <c r="N48" s="139"/>
      <c r="O48" s="140"/>
      <c r="P48" s="16"/>
    </row>
    <row r="49" spans="1:17" ht="25.5" customHeight="1" x14ac:dyDescent="0.15">
      <c r="A49" s="69" t="s">
        <v>6</v>
      </c>
      <c r="B49" s="70" t="str">
        <f t="shared" si="0"/>
        <v>-</v>
      </c>
      <c r="C49" s="59">
        <v>216</v>
      </c>
      <c r="D49" s="168"/>
      <c r="E49" s="169"/>
      <c r="F49" s="170"/>
      <c r="G49" s="138"/>
      <c r="H49" s="139"/>
      <c r="I49" s="139"/>
      <c r="J49" s="139"/>
      <c r="K49" s="139"/>
      <c r="L49" s="139"/>
      <c r="M49" s="139"/>
      <c r="N49" s="139"/>
      <c r="O49" s="140"/>
      <c r="P49" s="16"/>
    </row>
    <row r="50" spans="1:17" ht="25.5" customHeight="1" x14ac:dyDescent="0.15">
      <c r="A50" s="69" t="s">
        <v>7</v>
      </c>
      <c r="B50" s="70" t="str">
        <f t="shared" si="0"/>
        <v>-</v>
      </c>
      <c r="C50" s="59">
        <v>217</v>
      </c>
      <c r="D50" s="168"/>
      <c r="E50" s="169"/>
      <c r="F50" s="170"/>
      <c r="G50" s="141"/>
      <c r="H50" s="142"/>
      <c r="I50" s="142"/>
      <c r="J50" s="142"/>
      <c r="K50" s="142"/>
      <c r="L50" s="142"/>
      <c r="M50" s="142"/>
      <c r="N50" s="142"/>
      <c r="O50" s="143"/>
      <c r="P50" s="16"/>
    </row>
    <row r="51" spans="1:17" ht="25.5" customHeight="1" thickBot="1" x14ac:dyDescent="0.2">
      <c r="A51" s="71" t="s">
        <v>8</v>
      </c>
      <c r="B51" s="72" t="str">
        <f t="shared" si="0"/>
        <v>-</v>
      </c>
      <c r="C51" s="73">
        <v>218</v>
      </c>
      <c r="D51" s="171"/>
      <c r="E51" s="172"/>
      <c r="F51" s="173"/>
      <c r="G51" s="144"/>
      <c r="H51" s="145"/>
      <c r="I51" s="145"/>
      <c r="J51" s="145"/>
      <c r="K51" s="145"/>
      <c r="L51" s="145"/>
      <c r="M51" s="145"/>
      <c r="N51" s="145"/>
      <c r="O51" s="146"/>
      <c r="P51" s="16"/>
    </row>
    <row r="52" spans="1:17" ht="9" customHeight="1" thickBot="1" x14ac:dyDescent="0.2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15">
      <c r="A53" s="298" t="s">
        <v>115</v>
      </c>
      <c r="B53" s="299"/>
      <c r="C53" s="275" t="s">
        <v>19</v>
      </c>
      <c r="D53" s="287" t="s">
        <v>31</v>
      </c>
      <c r="E53" s="285" t="s">
        <v>32</v>
      </c>
      <c r="F53" s="302" t="s">
        <v>85</v>
      </c>
      <c r="G53" s="39" t="s">
        <v>47</v>
      </c>
      <c r="H53" s="10" t="s">
        <v>48</v>
      </c>
      <c r="I53" s="10" t="s">
        <v>49</v>
      </c>
      <c r="J53" s="10" t="s">
        <v>50</v>
      </c>
      <c r="K53" s="10" t="s">
        <v>51</v>
      </c>
      <c r="L53" s="10" t="s">
        <v>52</v>
      </c>
      <c r="M53" s="10" t="s">
        <v>53</v>
      </c>
      <c r="N53" s="10" t="s">
        <v>54</v>
      </c>
      <c r="O53" s="10" t="s">
        <v>55</v>
      </c>
      <c r="P53" s="11" t="s">
        <v>56</v>
      </c>
      <c r="Q53" s="267" t="s">
        <v>37</v>
      </c>
    </row>
    <row r="54" spans="1:17" x14ac:dyDescent="0.15">
      <c r="A54" s="300"/>
      <c r="B54" s="301"/>
      <c r="C54" s="276"/>
      <c r="D54" s="288"/>
      <c r="E54" s="286"/>
      <c r="F54" s="303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268"/>
    </row>
    <row r="55" spans="1:17" ht="25.5" customHeight="1" x14ac:dyDescent="0.15">
      <c r="A55" s="69" t="s">
        <v>1</v>
      </c>
      <c r="B55" s="70" t="str">
        <f t="shared" ref="B55:B62" si="1">IFERROR(VLOOKUP(C55-(ROUNDDOWN(C55/10,0)*10),事業マスタ,2,0),"")</f>
        <v>-</v>
      </c>
      <c r="C55" s="59">
        <v>221</v>
      </c>
      <c r="D55" s="168"/>
      <c r="E55" s="169"/>
      <c r="F55" s="170"/>
      <c r="G55" s="138"/>
      <c r="H55" s="139"/>
      <c r="I55" s="139"/>
      <c r="J55" s="139"/>
      <c r="K55" s="139"/>
      <c r="L55" s="139"/>
      <c r="M55" s="139"/>
      <c r="N55" s="139"/>
      <c r="O55" s="139"/>
      <c r="P55" s="140"/>
      <c r="Q55" s="174"/>
    </row>
    <row r="56" spans="1:17" ht="25.5" customHeight="1" x14ac:dyDescent="0.15">
      <c r="A56" s="69" t="s">
        <v>2</v>
      </c>
      <c r="B56" s="70" t="str">
        <f t="shared" si="1"/>
        <v>-</v>
      </c>
      <c r="C56" s="59">
        <v>222</v>
      </c>
      <c r="D56" s="168"/>
      <c r="E56" s="169"/>
      <c r="F56" s="170"/>
      <c r="G56" s="138"/>
      <c r="H56" s="139"/>
      <c r="I56" s="139"/>
      <c r="J56" s="139"/>
      <c r="K56" s="139"/>
      <c r="L56" s="139"/>
      <c r="M56" s="139"/>
      <c r="N56" s="139"/>
      <c r="O56" s="139"/>
      <c r="P56" s="140"/>
      <c r="Q56" s="174"/>
    </row>
    <row r="57" spans="1:17" ht="25.5" customHeight="1" x14ac:dyDescent="0.15">
      <c r="A57" s="69" t="s">
        <v>3</v>
      </c>
      <c r="B57" s="70" t="str">
        <f t="shared" si="1"/>
        <v>-</v>
      </c>
      <c r="C57" s="59">
        <v>223</v>
      </c>
      <c r="D57" s="168"/>
      <c r="E57" s="169"/>
      <c r="F57" s="170"/>
      <c r="G57" s="138"/>
      <c r="H57" s="139"/>
      <c r="I57" s="139"/>
      <c r="J57" s="139"/>
      <c r="K57" s="139"/>
      <c r="L57" s="139"/>
      <c r="M57" s="139"/>
      <c r="N57" s="139"/>
      <c r="O57" s="139"/>
      <c r="P57" s="140"/>
      <c r="Q57" s="174"/>
    </row>
    <row r="58" spans="1:17" ht="25.5" customHeight="1" x14ac:dyDescent="0.15">
      <c r="A58" s="69" t="s">
        <v>4</v>
      </c>
      <c r="B58" s="70" t="str">
        <f t="shared" si="1"/>
        <v>-</v>
      </c>
      <c r="C58" s="59">
        <v>224</v>
      </c>
      <c r="D58" s="168"/>
      <c r="E58" s="169"/>
      <c r="F58" s="170"/>
      <c r="G58" s="138"/>
      <c r="H58" s="139"/>
      <c r="I58" s="139"/>
      <c r="J58" s="139"/>
      <c r="K58" s="139"/>
      <c r="L58" s="139"/>
      <c r="M58" s="139"/>
      <c r="N58" s="139"/>
      <c r="O58" s="139"/>
      <c r="P58" s="140"/>
      <c r="Q58" s="174"/>
    </row>
    <row r="59" spans="1:17" ht="25.5" customHeight="1" x14ac:dyDescent="0.15">
      <c r="A59" s="69" t="s">
        <v>5</v>
      </c>
      <c r="B59" s="70" t="str">
        <f t="shared" si="1"/>
        <v>-</v>
      </c>
      <c r="C59" s="59">
        <v>225</v>
      </c>
      <c r="D59" s="168"/>
      <c r="E59" s="169"/>
      <c r="F59" s="170"/>
      <c r="G59" s="138"/>
      <c r="H59" s="139"/>
      <c r="I59" s="139"/>
      <c r="J59" s="139"/>
      <c r="K59" s="139"/>
      <c r="L59" s="139"/>
      <c r="M59" s="139"/>
      <c r="N59" s="139"/>
      <c r="O59" s="139"/>
      <c r="P59" s="140"/>
      <c r="Q59" s="174"/>
    </row>
    <row r="60" spans="1:17" ht="25.5" customHeight="1" x14ac:dyDescent="0.15">
      <c r="A60" s="69" t="s">
        <v>6</v>
      </c>
      <c r="B60" s="70" t="str">
        <f t="shared" si="1"/>
        <v>-</v>
      </c>
      <c r="C60" s="59">
        <v>226</v>
      </c>
      <c r="D60" s="168"/>
      <c r="E60" s="169"/>
      <c r="F60" s="170"/>
      <c r="G60" s="138"/>
      <c r="H60" s="139"/>
      <c r="I60" s="139"/>
      <c r="J60" s="139"/>
      <c r="K60" s="139"/>
      <c r="L60" s="139"/>
      <c r="M60" s="139"/>
      <c r="N60" s="139"/>
      <c r="O60" s="139"/>
      <c r="P60" s="140"/>
      <c r="Q60" s="174"/>
    </row>
    <row r="61" spans="1:17" ht="25.5" customHeight="1" x14ac:dyDescent="0.15">
      <c r="A61" s="69" t="s">
        <v>7</v>
      </c>
      <c r="B61" s="70" t="str">
        <f t="shared" si="1"/>
        <v>-</v>
      </c>
      <c r="C61" s="59">
        <v>227</v>
      </c>
      <c r="D61" s="168"/>
      <c r="E61" s="169"/>
      <c r="F61" s="170"/>
      <c r="G61" s="141"/>
      <c r="H61" s="142"/>
      <c r="I61" s="142"/>
      <c r="J61" s="142"/>
      <c r="K61" s="142"/>
      <c r="L61" s="142"/>
      <c r="M61" s="142"/>
      <c r="N61" s="142"/>
      <c r="O61" s="142"/>
      <c r="P61" s="143"/>
      <c r="Q61" s="174"/>
    </row>
    <row r="62" spans="1:17" ht="25.5" customHeight="1" thickBot="1" x14ac:dyDescent="0.2">
      <c r="A62" s="69" t="s">
        <v>8</v>
      </c>
      <c r="B62" s="72" t="str">
        <f t="shared" si="1"/>
        <v>-</v>
      </c>
      <c r="C62" s="59">
        <v>228</v>
      </c>
      <c r="D62" s="171"/>
      <c r="E62" s="172"/>
      <c r="F62" s="173"/>
      <c r="G62" s="144"/>
      <c r="H62" s="145"/>
      <c r="I62" s="145"/>
      <c r="J62" s="145"/>
      <c r="K62" s="145"/>
      <c r="L62" s="145"/>
      <c r="M62" s="145"/>
      <c r="N62" s="145"/>
      <c r="O62" s="145"/>
      <c r="P62" s="146"/>
      <c r="Q62" s="174"/>
    </row>
    <row r="63" spans="1:17" ht="34.5" customHeight="1" thickBot="1" x14ac:dyDescent="0.2">
      <c r="A63" s="12"/>
      <c r="B63" s="12"/>
      <c r="C63" s="13"/>
      <c r="D63" s="40"/>
      <c r="E63" s="40"/>
      <c r="F63" s="40"/>
      <c r="G63" s="14"/>
      <c r="H63" s="14"/>
      <c r="I63" s="14"/>
      <c r="J63" s="14"/>
      <c r="K63" s="14"/>
      <c r="L63" s="14"/>
      <c r="M63" s="14"/>
      <c r="N63" s="14"/>
      <c r="O63" s="296" t="s">
        <v>38</v>
      </c>
      <c r="P63" s="297"/>
      <c r="Q63" s="175"/>
    </row>
    <row r="64" spans="1:17" ht="21.75" customHeight="1" thickBot="1" x14ac:dyDescent="0.2">
      <c r="G64" s="21"/>
      <c r="H64" s="21"/>
      <c r="I64" s="21"/>
      <c r="J64" s="21"/>
      <c r="K64" s="21"/>
      <c r="L64" s="21"/>
      <c r="M64" s="21"/>
      <c r="N64" s="82"/>
      <c r="O64" s="82"/>
      <c r="P64" s="82"/>
    </row>
    <row r="65" spans="1:19" ht="27" customHeight="1" x14ac:dyDescent="0.15">
      <c r="E65" s="295" t="s">
        <v>39</v>
      </c>
      <c r="F65" s="277"/>
      <c r="G65" s="293"/>
      <c r="H65" s="293"/>
      <c r="I65" s="277" t="s">
        <v>40</v>
      </c>
      <c r="J65" s="277"/>
      <c r="K65" s="293"/>
      <c r="L65" s="293"/>
      <c r="M65" s="277" t="s">
        <v>41</v>
      </c>
      <c r="N65" s="277"/>
      <c r="O65" s="293"/>
      <c r="P65" s="294"/>
    </row>
    <row r="66" spans="1:19" ht="27" customHeight="1" thickBot="1" x14ac:dyDescent="0.2">
      <c r="E66" s="289" t="s">
        <v>42</v>
      </c>
      <c r="F66" s="290"/>
      <c r="G66" s="291"/>
      <c r="H66" s="291"/>
      <c r="I66" s="290" t="s">
        <v>43</v>
      </c>
      <c r="J66" s="290"/>
      <c r="K66" s="291"/>
      <c r="L66" s="291"/>
      <c r="M66" s="290" t="s">
        <v>44</v>
      </c>
      <c r="N66" s="290"/>
      <c r="O66" s="291"/>
      <c r="P66" s="292"/>
    </row>
    <row r="67" spans="1:19" ht="38.25" customHeight="1" thickBot="1" x14ac:dyDescent="0.2">
      <c r="M67" s="281" t="s">
        <v>45</v>
      </c>
      <c r="N67" s="282"/>
      <c r="O67" s="283"/>
      <c r="P67" s="284"/>
    </row>
    <row r="68" spans="1:19" ht="19.5" customHeight="1" x14ac:dyDescent="0.15"/>
    <row r="69" spans="1:19" s="106" customFormat="1" ht="22.5" customHeight="1" x14ac:dyDescent="0.1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1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15">
      <c r="A71" s="107"/>
      <c r="B71" s="107"/>
      <c r="C71" s="266" t="s">
        <v>157</v>
      </c>
      <c r="D71" s="266"/>
      <c r="E71" s="266"/>
      <c r="F71" s="266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15"/>
    <row r="73" spans="1:19" ht="19.5" customHeight="1" x14ac:dyDescent="0.15"/>
    <row r="74" spans="1:19" ht="19.5" customHeight="1" x14ac:dyDescent="0.15"/>
    <row r="75" spans="1:19" s="7" customFormat="1" ht="19.5" customHeight="1" x14ac:dyDescent="0.15">
      <c r="B75"/>
      <c r="C75"/>
      <c r="D75"/>
      <c r="E75"/>
      <c r="F75"/>
      <c r="G75" s="8"/>
      <c r="H75" s="8"/>
      <c r="I75" s="8"/>
      <c r="J75" s="8"/>
      <c r="K75" s="8"/>
      <c r="L75" s="8"/>
      <c r="M75" s="8"/>
      <c r="N75" s="8"/>
      <c r="O75" s="8"/>
      <c r="P75" s="8"/>
      <c r="Q75"/>
    </row>
    <row r="76" spans="1:19" s="7" customFormat="1" ht="19.5" customHeight="1" x14ac:dyDescent="0.15">
      <c r="B76"/>
      <c r="C76"/>
      <c r="D76"/>
      <c r="E76"/>
      <c r="F76"/>
      <c r="G76" s="8"/>
      <c r="H76" s="8"/>
      <c r="I76" s="8"/>
      <c r="J76" s="8"/>
      <c r="K76" s="8"/>
      <c r="L76" s="8"/>
      <c r="M76" s="8"/>
      <c r="N76" s="8"/>
      <c r="O76" s="8"/>
      <c r="P76" s="8"/>
      <c r="Q76"/>
    </row>
    <row r="77" spans="1:19" s="7" customFormat="1" ht="19.5" customHeight="1" x14ac:dyDescent="0.15">
      <c r="B77"/>
      <c r="C77"/>
      <c r="D77"/>
      <c r="E77"/>
      <c r="F77"/>
      <c r="G77" s="8"/>
      <c r="H77" s="8"/>
      <c r="I77" s="8"/>
      <c r="J77" s="8"/>
      <c r="K77" s="8"/>
      <c r="L77" s="8"/>
      <c r="M77" s="8"/>
      <c r="N77" s="8"/>
      <c r="O77" s="8"/>
      <c r="P77" s="8"/>
      <c r="Q77"/>
    </row>
    <row r="78" spans="1:19" s="7" customFormat="1" ht="19.5" customHeight="1" x14ac:dyDescent="0.15">
      <c r="B78"/>
      <c r="C78"/>
      <c r="D78"/>
      <c r="E78"/>
      <c r="F78"/>
      <c r="G78" s="8"/>
      <c r="H78" s="8"/>
      <c r="I78" s="8"/>
      <c r="J78" s="8"/>
      <c r="K78" s="8"/>
      <c r="L78" s="8"/>
      <c r="M78" s="8"/>
      <c r="N78" s="8"/>
      <c r="O78" s="8"/>
      <c r="P78" s="8"/>
      <c r="Q78"/>
    </row>
    <row r="79" spans="1:19" s="7" customFormat="1" ht="19.5" customHeight="1" x14ac:dyDescent="0.15">
      <c r="B79"/>
      <c r="C79"/>
      <c r="D79"/>
      <c r="E79"/>
      <c r="F79"/>
      <c r="G79" s="8"/>
      <c r="H79" s="8"/>
      <c r="I79" s="8"/>
      <c r="J79" s="8"/>
      <c r="K79" s="8"/>
      <c r="L79" s="8"/>
      <c r="M79" s="8"/>
      <c r="N79" s="8"/>
      <c r="O79" s="8"/>
      <c r="P79" s="8"/>
      <c r="Q79"/>
    </row>
    <row r="80" spans="1:19" s="7" customFormat="1" ht="19.5" customHeight="1" x14ac:dyDescent="0.15">
      <c r="B80"/>
      <c r="C80"/>
      <c r="D80"/>
      <c r="E80"/>
      <c r="F80"/>
      <c r="G80" s="8"/>
      <c r="H80" s="8"/>
      <c r="I80" s="8"/>
      <c r="J80" s="8"/>
      <c r="K80" s="8"/>
      <c r="L80" s="8"/>
      <c r="M80" s="8"/>
      <c r="N80" s="8"/>
      <c r="O80" s="8"/>
      <c r="P80" s="8"/>
      <c r="Q80"/>
    </row>
    <row r="81" spans="2:17" s="7" customFormat="1" ht="19.5" customHeight="1" x14ac:dyDescent="0.15">
      <c r="B81"/>
      <c r="C81"/>
      <c r="D81"/>
      <c r="E81"/>
      <c r="F81"/>
      <c r="G81" s="8"/>
      <c r="H81" s="8"/>
      <c r="I81" s="8"/>
      <c r="J81" s="8"/>
      <c r="K81" s="8"/>
      <c r="L81" s="8"/>
      <c r="M81" s="8"/>
      <c r="N81" s="8"/>
      <c r="O81" s="8"/>
      <c r="P81" s="8"/>
      <c r="Q81"/>
    </row>
    <row r="82" spans="2:17" s="7" customFormat="1" ht="19.5" customHeight="1" x14ac:dyDescent="0.15">
      <c r="B82"/>
      <c r="C82"/>
      <c r="D82"/>
      <c r="E82"/>
      <c r="F82"/>
      <c r="G82" s="8"/>
      <c r="H82" s="8"/>
      <c r="I82" s="8"/>
      <c r="J82" s="8"/>
      <c r="K82" s="8"/>
      <c r="L82" s="8"/>
      <c r="M82" s="8"/>
      <c r="N82" s="8"/>
      <c r="O82" s="8"/>
      <c r="P82" s="8"/>
      <c r="Q82"/>
    </row>
    <row r="83" spans="2:17" s="7" customFormat="1" ht="19.5" customHeight="1" x14ac:dyDescent="0.15">
      <c r="B83"/>
      <c r="C83"/>
      <c r="D83"/>
      <c r="E83"/>
      <c r="F83"/>
      <c r="G83" s="8"/>
      <c r="H83" s="8"/>
      <c r="I83" s="8"/>
      <c r="J83" s="8"/>
      <c r="K83" s="8"/>
      <c r="L83" s="8"/>
      <c r="M83" s="8"/>
      <c r="N83" s="8"/>
      <c r="O83" s="8"/>
      <c r="P83" s="8"/>
      <c r="Q83"/>
    </row>
    <row r="84" spans="2:17" s="7" customFormat="1" ht="19.5" customHeight="1" x14ac:dyDescent="0.15">
      <c r="B84"/>
      <c r="C84"/>
      <c r="D84"/>
      <c r="E84"/>
      <c r="F84"/>
      <c r="G84" s="8"/>
      <c r="H84" s="8"/>
      <c r="I84" s="8"/>
      <c r="J84" s="8"/>
      <c r="K84" s="8"/>
      <c r="L84" s="8"/>
      <c r="M84" s="8"/>
      <c r="N84" s="8"/>
      <c r="O84" s="8"/>
      <c r="P84" s="8"/>
      <c r="Q84"/>
    </row>
  </sheetData>
  <mergeCells count="83">
    <mergeCell ref="G36:P36"/>
    <mergeCell ref="A1:K1"/>
    <mergeCell ref="P3:P4"/>
    <mergeCell ref="O3:O4"/>
    <mergeCell ref="N3:N4"/>
    <mergeCell ref="M3:M4"/>
    <mergeCell ref="L3:L4"/>
    <mergeCell ref="B2:C2"/>
    <mergeCell ref="H3:J4"/>
    <mergeCell ref="G3:G4"/>
    <mergeCell ref="D3:F4"/>
    <mergeCell ref="B3:C4"/>
    <mergeCell ref="D2:J2"/>
    <mergeCell ref="G5:L5"/>
    <mergeCell ref="A6:B6"/>
    <mergeCell ref="G6:P6"/>
    <mergeCell ref="A7:B7"/>
    <mergeCell ref="G7:P7"/>
    <mergeCell ref="A21:B21"/>
    <mergeCell ref="G21:P21"/>
    <mergeCell ref="A8:B8"/>
    <mergeCell ref="G8:P8"/>
    <mergeCell ref="G9:P9"/>
    <mergeCell ref="G10:P10"/>
    <mergeCell ref="G17:P17"/>
    <mergeCell ref="G16:P16"/>
    <mergeCell ref="G12:P12"/>
    <mergeCell ref="A18:C18"/>
    <mergeCell ref="A20:B20"/>
    <mergeCell ref="G20:P20"/>
    <mergeCell ref="G11:P11"/>
    <mergeCell ref="G13:P13"/>
    <mergeCell ref="A14:B14"/>
    <mergeCell ref="G14:P14"/>
    <mergeCell ref="G15:P15"/>
    <mergeCell ref="G32:P32"/>
    <mergeCell ref="G33:P33"/>
    <mergeCell ref="A22:B22"/>
    <mergeCell ref="G22:P22"/>
    <mergeCell ref="G24:P24"/>
    <mergeCell ref="G25:P25"/>
    <mergeCell ref="A23:B23"/>
    <mergeCell ref="G23:P23"/>
    <mergeCell ref="A26:B26"/>
    <mergeCell ref="G26:P26"/>
    <mergeCell ref="G34:P34"/>
    <mergeCell ref="G35:P35"/>
    <mergeCell ref="G27:P27"/>
    <mergeCell ref="G28:P28"/>
    <mergeCell ref="G29:P29"/>
    <mergeCell ref="G30:P30"/>
    <mergeCell ref="G31:P31"/>
    <mergeCell ref="G37:P37"/>
    <mergeCell ref="M67:N67"/>
    <mergeCell ref="O67:P67"/>
    <mergeCell ref="E53:E54"/>
    <mergeCell ref="D53:D54"/>
    <mergeCell ref="E66:F66"/>
    <mergeCell ref="G66:H66"/>
    <mergeCell ref="I66:J66"/>
    <mergeCell ref="K66:L66"/>
    <mergeCell ref="M66:N66"/>
    <mergeCell ref="O66:P66"/>
    <mergeCell ref="O65:P65"/>
    <mergeCell ref="E65:F65"/>
    <mergeCell ref="G65:H65"/>
    <mergeCell ref="I65:J65"/>
    <mergeCell ref="K65:L65"/>
    <mergeCell ref="C71:F71"/>
    <mergeCell ref="Q53:Q54"/>
    <mergeCell ref="A38:C38"/>
    <mergeCell ref="A39:C39"/>
    <mergeCell ref="A41:B41"/>
    <mergeCell ref="C53:C54"/>
    <mergeCell ref="M65:N65"/>
    <mergeCell ref="O63:P63"/>
    <mergeCell ref="C42:C43"/>
    <mergeCell ref="A42:B43"/>
    <mergeCell ref="F42:F43"/>
    <mergeCell ref="F53:F54"/>
    <mergeCell ref="A53:B54"/>
    <mergeCell ref="E42:E43"/>
    <mergeCell ref="D42:D43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C3" sqref="C3:E3"/>
    </sheetView>
  </sheetViews>
  <sheetFormatPr defaultRowHeight="13.5" x14ac:dyDescent="0.15"/>
  <cols>
    <col min="1" max="1" width="4.5" customWidth="1"/>
    <col min="2" max="2" width="6.875" customWidth="1"/>
    <col min="3" max="3" width="15.75" customWidth="1"/>
    <col min="4" max="4" width="11" customWidth="1"/>
    <col min="5" max="5" width="6.5" bestFit="1" customWidth="1"/>
    <col min="6" max="6" width="16.625" customWidth="1"/>
    <col min="7" max="7" width="30.625" customWidth="1"/>
    <col min="8" max="8" width="9.625" customWidth="1"/>
  </cols>
  <sheetData>
    <row r="1" spans="1:8" ht="21" customHeight="1" x14ac:dyDescent="0.15">
      <c r="A1" s="389" t="s">
        <v>160</v>
      </c>
      <c r="B1" s="389"/>
      <c r="C1" s="389"/>
      <c r="D1" s="389"/>
      <c r="E1" s="389"/>
      <c r="F1" s="389"/>
      <c r="G1" s="389"/>
      <c r="H1" s="122"/>
    </row>
    <row r="2" spans="1:8" ht="14.25" thickBot="1" x14ac:dyDescent="0.2"/>
    <row r="3" spans="1:8" ht="19.5" customHeight="1" thickBot="1" x14ac:dyDescent="0.2">
      <c r="A3" s="390" t="s">
        <v>17</v>
      </c>
      <c r="B3" s="391"/>
      <c r="C3" s="374">
        <v>42249</v>
      </c>
      <c r="D3" s="375"/>
      <c r="E3" s="376"/>
      <c r="F3" s="134" t="s">
        <v>167</v>
      </c>
      <c r="G3" s="135" t="s">
        <v>175</v>
      </c>
    </row>
    <row r="4" spans="1:8" ht="19.5" customHeight="1" thickBot="1" x14ac:dyDescent="0.2">
      <c r="A4" s="390" t="s">
        <v>161</v>
      </c>
      <c r="B4" s="391"/>
      <c r="C4" s="392" t="s">
        <v>174</v>
      </c>
      <c r="D4" s="392"/>
      <c r="E4" s="392"/>
      <c r="F4" s="392"/>
      <c r="G4" s="393"/>
    </row>
    <row r="5" spans="1:8" ht="14.25" thickBot="1" x14ac:dyDescent="0.2"/>
    <row r="6" spans="1:8" ht="17.25" customHeight="1" thickBot="1" x14ac:dyDescent="0.2">
      <c r="A6" s="116" t="s">
        <v>76</v>
      </c>
      <c r="B6" s="380" t="s">
        <v>162</v>
      </c>
      <c r="C6" s="381"/>
      <c r="D6" s="117" t="s">
        <v>163</v>
      </c>
      <c r="E6" s="123" t="s">
        <v>19</v>
      </c>
      <c r="F6" s="133" t="s">
        <v>20</v>
      </c>
      <c r="G6" s="119" t="s">
        <v>164</v>
      </c>
    </row>
    <row r="7" spans="1:8" ht="17.25" customHeight="1" x14ac:dyDescent="0.15">
      <c r="A7" s="118">
        <v>1</v>
      </c>
      <c r="B7" s="369" t="s">
        <v>173</v>
      </c>
      <c r="C7" s="370"/>
      <c r="D7" s="124">
        <v>82</v>
      </c>
      <c r="E7" s="125">
        <v>12406</v>
      </c>
      <c r="F7" s="239" t="str">
        <f>IF(E7="","",VLOOKUP(E7,科目マスタ,2,0))</f>
        <v>一般会計</v>
      </c>
      <c r="G7" s="240" t="str">
        <f>IF(E7="","",VLOOKUP(E7,科目マスタ,6,0))</f>
        <v>(支出)(事務局運営費)(通信運搬費)</v>
      </c>
    </row>
    <row r="8" spans="1:8" ht="17.25" customHeight="1" x14ac:dyDescent="0.15">
      <c r="A8" s="126">
        <v>2</v>
      </c>
      <c r="B8" s="394"/>
      <c r="C8" s="395"/>
      <c r="D8" s="127"/>
      <c r="E8" s="128"/>
      <c r="F8" s="241" t="str">
        <f>IF(E8="","",VLOOKUP(E8,科目マスタ,2,0))</f>
        <v/>
      </c>
      <c r="G8" s="242" t="str">
        <f>IF(E8="","",VLOOKUP(E8,科目マスタ,6,0))</f>
        <v/>
      </c>
    </row>
    <row r="9" spans="1:8" ht="17.25" customHeight="1" x14ac:dyDescent="0.15">
      <c r="A9" s="126">
        <v>3</v>
      </c>
      <c r="B9" s="394"/>
      <c r="C9" s="395"/>
      <c r="D9" s="127"/>
      <c r="E9" s="128"/>
      <c r="F9" s="241" t="str">
        <f>IF(E9="","",VLOOKUP(E9,科目マスタ,2,0))</f>
        <v/>
      </c>
      <c r="G9" s="242" t="str">
        <f>IF(E9="","",VLOOKUP(E9,科目マスタ,6,0))</f>
        <v/>
      </c>
    </row>
    <row r="10" spans="1:8" ht="17.25" customHeight="1" x14ac:dyDescent="0.15">
      <c r="A10" s="126">
        <v>4</v>
      </c>
      <c r="B10" s="394"/>
      <c r="C10" s="395"/>
      <c r="D10" s="127"/>
      <c r="E10" s="128"/>
      <c r="F10" s="241" t="str">
        <f>IF(E10="","",VLOOKUP(E10,科目マスタ,2,0))</f>
        <v/>
      </c>
      <c r="G10" s="242" t="str">
        <f>IF(E10="","",VLOOKUP(E10,科目マスタ,6,0))</f>
        <v/>
      </c>
    </row>
    <row r="11" spans="1:8" ht="17.25" customHeight="1" thickBot="1" x14ac:dyDescent="0.2">
      <c r="A11" s="129">
        <v>5</v>
      </c>
      <c r="B11" s="396"/>
      <c r="C11" s="397"/>
      <c r="D11" s="130"/>
      <c r="E11" s="131"/>
      <c r="F11" s="243" t="str">
        <f>IF(E11="","",VLOOKUP(E11,科目マスタ,2,0))</f>
        <v/>
      </c>
      <c r="G11" s="244" t="str">
        <f>IF(E11="","",VLOOKUP(E11,科目マスタ,6,0))</f>
        <v/>
      </c>
    </row>
    <row r="12" spans="1:8" ht="17.25" customHeight="1" thickBot="1" x14ac:dyDescent="0.2">
      <c r="A12" s="384" t="s">
        <v>165</v>
      </c>
      <c r="B12" s="385"/>
      <c r="C12" s="386"/>
      <c r="D12" s="132">
        <f>SUM(D7:D11)</f>
        <v>82</v>
      </c>
    </row>
    <row r="14" spans="1:8" x14ac:dyDescent="0.15">
      <c r="A14" t="s">
        <v>166</v>
      </c>
    </row>
  </sheetData>
  <sheetProtection sheet="1" objects="1" scenarios="1" selectLockedCells="1"/>
  <mergeCells count="12">
    <mergeCell ref="A12:C12"/>
    <mergeCell ref="A1:G1"/>
    <mergeCell ref="A3:B3"/>
    <mergeCell ref="A4:B4"/>
    <mergeCell ref="C4:G4"/>
    <mergeCell ref="B6:C6"/>
    <mergeCell ref="C3:E3"/>
    <mergeCell ref="B7:C7"/>
    <mergeCell ref="B8:C8"/>
    <mergeCell ref="B9:C9"/>
    <mergeCell ref="B10:C10"/>
    <mergeCell ref="B11:C11"/>
  </mergeCells>
  <phoneticPr fontId="1"/>
  <dataValidations count="3">
    <dataValidation imeMode="on" allowBlank="1" showInputMessage="1" showErrorMessage="1" sqref="C4:G4 B7:C11"/>
    <dataValidation imeMode="off" allowBlank="1" showInputMessage="1" showErrorMessage="1" sqref="D7:F11 C3:E3"/>
    <dataValidation type="list" imeMode="on" allowBlank="1" showInputMessage="1" showErrorMessage="1" sqref="G3">
      <formula1>"通帳,現金"</formula1>
    </dataValidation>
  </dataValidations>
  <pageMargins left="1.1023622047244095" right="0.31496062992125984" top="0.74803149606299213" bottom="0.74803149606299213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C3" sqref="C3:E3"/>
    </sheetView>
  </sheetViews>
  <sheetFormatPr defaultRowHeight="13.5" x14ac:dyDescent="0.15"/>
  <cols>
    <col min="1" max="1" width="4.5" customWidth="1"/>
    <col min="2" max="2" width="6.875" customWidth="1"/>
    <col min="3" max="3" width="15.75" customWidth="1"/>
    <col min="4" max="4" width="11" customWidth="1"/>
    <col min="5" max="5" width="6.5" bestFit="1" customWidth="1"/>
    <col min="6" max="6" width="16.625" customWidth="1"/>
    <col min="7" max="7" width="30.625" customWidth="1"/>
    <col min="8" max="8" width="9.625" customWidth="1"/>
  </cols>
  <sheetData>
    <row r="1" spans="1:8" ht="21" customHeight="1" x14ac:dyDescent="0.15">
      <c r="A1" s="371" t="s">
        <v>176</v>
      </c>
      <c r="B1" s="371"/>
      <c r="C1" s="371"/>
      <c r="D1" s="371"/>
      <c r="E1" s="371"/>
      <c r="F1" s="371"/>
      <c r="G1" s="371"/>
      <c r="H1" s="122"/>
    </row>
    <row r="2" spans="1:8" ht="14.25" thickBot="1" x14ac:dyDescent="0.2"/>
    <row r="3" spans="1:8" ht="19.5" customHeight="1" thickBot="1" x14ac:dyDescent="0.2">
      <c r="A3" s="400" t="s">
        <v>17</v>
      </c>
      <c r="B3" s="401"/>
      <c r="C3" s="402">
        <v>42125</v>
      </c>
      <c r="D3" s="403"/>
      <c r="E3" s="404"/>
      <c r="F3" s="249" t="s">
        <v>167</v>
      </c>
      <c r="G3" s="136" t="s">
        <v>180</v>
      </c>
    </row>
    <row r="4" spans="1:8" ht="19.5" customHeight="1" thickBot="1" x14ac:dyDescent="0.2">
      <c r="A4" s="405" t="s">
        <v>163</v>
      </c>
      <c r="B4" s="406"/>
      <c r="C4" s="137">
        <v>100000</v>
      </c>
      <c r="D4" s="250" t="s">
        <v>177</v>
      </c>
      <c r="E4" s="392" t="s">
        <v>181</v>
      </c>
      <c r="F4" s="392"/>
      <c r="G4" s="393"/>
    </row>
    <row r="8" spans="1:8" ht="21" customHeight="1" x14ac:dyDescent="0.15">
      <c r="A8" s="389" t="s">
        <v>179</v>
      </c>
      <c r="B8" s="389"/>
      <c r="C8" s="389"/>
      <c r="D8" s="389"/>
      <c r="E8" s="389"/>
      <c r="F8" s="389"/>
      <c r="G8" s="389"/>
      <c r="H8" s="122"/>
    </row>
    <row r="9" spans="1:8" ht="14.25" thickBot="1" x14ac:dyDescent="0.2"/>
    <row r="10" spans="1:8" ht="17.25" customHeight="1" thickBot="1" x14ac:dyDescent="0.2">
      <c r="A10" s="116" t="s">
        <v>76</v>
      </c>
      <c r="B10" s="380" t="s">
        <v>167</v>
      </c>
      <c r="C10" s="381"/>
      <c r="D10" s="117" t="s">
        <v>163</v>
      </c>
      <c r="E10" s="123" t="s">
        <v>19</v>
      </c>
      <c r="F10" s="133" t="s">
        <v>20</v>
      </c>
      <c r="G10" s="119" t="s">
        <v>164</v>
      </c>
    </row>
    <row r="11" spans="1:8" ht="17.25" customHeight="1" thickBot="1" x14ac:dyDescent="0.2">
      <c r="A11" s="120">
        <v>1</v>
      </c>
      <c r="B11" s="398" t="str">
        <f>LEFT(G3,2)</f>
        <v>通帳</v>
      </c>
      <c r="C11" s="399"/>
      <c r="D11" s="245">
        <f>C4</f>
        <v>100000</v>
      </c>
      <c r="E11" s="246">
        <f>IF(B11="通帳",13101,IF(B11="現金",13201,""))</f>
        <v>13101</v>
      </c>
      <c r="F11" s="247" t="str">
        <f>IF(E11="","",VLOOKUP(E11,科目マスタ,2,0))</f>
        <v>一般会計</v>
      </c>
      <c r="G11" s="248" t="str">
        <f>IF(E11="","",VLOOKUP(E11,科目マスタ,6,0))</f>
        <v>(振替)(現金へ振替)</v>
      </c>
    </row>
    <row r="15" spans="1:8" ht="21" customHeight="1" x14ac:dyDescent="0.15">
      <c r="A15" s="371" t="s">
        <v>178</v>
      </c>
      <c r="B15" s="371"/>
      <c r="C15" s="371"/>
      <c r="D15" s="371"/>
      <c r="E15" s="371"/>
      <c r="F15" s="371"/>
      <c r="G15" s="371"/>
      <c r="H15" s="122"/>
    </row>
    <row r="16" spans="1:8" ht="14.25" thickBot="1" x14ac:dyDescent="0.2"/>
    <row r="17" spans="1:7" ht="17.25" customHeight="1" thickBot="1" x14ac:dyDescent="0.2">
      <c r="A17" s="116" t="s">
        <v>76</v>
      </c>
      <c r="B17" s="380" t="s">
        <v>167</v>
      </c>
      <c r="C17" s="381"/>
      <c r="D17" s="117" t="s">
        <v>163</v>
      </c>
      <c r="E17" s="123" t="s">
        <v>19</v>
      </c>
      <c r="F17" s="133" t="s">
        <v>20</v>
      </c>
      <c r="G17" s="119" t="s">
        <v>164</v>
      </c>
    </row>
    <row r="18" spans="1:7" ht="17.25" customHeight="1" thickBot="1" x14ac:dyDescent="0.2">
      <c r="A18" s="120">
        <v>1</v>
      </c>
      <c r="B18" s="398" t="str">
        <f>RIGHT(G3,2)</f>
        <v>現金</v>
      </c>
      <c r="C18" s="399"/>
      <c r="D18" s="245">
        <f>C4</f>
        <v>100000</v>
      </c>
      <c r="E18" s="246">
        <f>IF(B18="現金",13102,IF(B18="通帳",13202,""))</f>
        <v>13102</v>
      </c>
      <c r="F18" s="247" t="str">
        <f>IF(E18="","",VLOOKUP(E18,科目マスタ,2,0))</f>
        <v>一般会計</v>
      </c>
      <c r="G18" s="248" t="str">
        <f>IF(E18="","",VLOOKUP(E18,科目マスタ,6,0))</f>
        <v>(振替)(通帳より振替)</v>
      </c>
    </row>
  </sheetData>
  <sheetProtection sheet="1" objects="1" scenarios="1" selectLockedCells="1"/>
  <mergeCells count="11">
    <mergeCell ref="A15:G15"/>
    <mergeCell ref="B17:C17"/>
    <mergeCell ref="B18:C18"/>
    <mergeCell ref="A1:G1"/>
    <mergeCell ref="A3:B3"/>
    <mergeCell ref="C3:E3"/>
    <mergeCell ref="A4:B4"/>
    <mergeCell ref="E4:G4"/>
    <mergeCell ref="B11:C11"/>
    <mergeCell ref="A8:G8"/>
    <mergeCell ref="B10:C10"/>
  </mergeCells>
  <phoneticPr fontId="1"/>
  <dataValidations count="3">
    <dataValidation imeMode="on" allowBlank="1" showInputMessage="1" showErrorMessage="1" sqref="B11:C11 B18:C18 D4 E4:G4"/>
    <dataValidation imeMode="off" allowBlank="1" showInputMessage="1" showErrorMessage="1" sqref="D11:F11 D18:F18 C3:E3 C4"/>
    <dataValidation type="list" imeMode="on" allowBlank="1" showInputMessage="1" showErrorMessage="1" sqref="G3">
      <formula1>"通帳　→　現金,現金　→　通帳"</formula1>
    </dataValidation>
  </dataValidations>
  <pageMargins left="1.1023622047244095" right="0.31496062992125984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zoomScale="60" zoomScaleNormal="100" workbookViewId="0">
      <selection sqref="A1:K1"/>
    </sheetView>
  </sheetViews>
  <sheetFormatPr defaultRowHeight="13.5" x14ac:dyDescent="0.15"/>
  <cols>
    <col min="1" max="1" width="8.625" style="7" bestFit="1" customWidth="1"/>
    <col min="2" max="2" width="16.75" customWidth="1"/>
    <col min="3" max="3" width="7.625" bestFit="1" customWidth="1"/>
    <col min="4" max="6" width="12.375" customWidth="1"/>
    <col min="7" max="16" width="10.5" style="50" customWidth="1"/>
    <col min="17" max="17" width="10.5" customWidth="1"/>
  </cols>
  <sheetData>
    <row r="1" spans="1:17" ht="43.5" customHeight="1" x14ac:dyDescent="0.15">
      <c r="A1" s="318" t="s">
        <v>46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15">
      <c r="A2"/>
      <c r="B2" s="327" t="s">
        <v>154</v>
      </c>
      <c r="C2" s="328"/>
      <c r="D2" s="328" t="s">
        <v>183</v>
      </c>
      <c r="E2" s="328"/>
      <c r="F2" s="328"/>
      <c r="G2" s="328"/>
      <c r="H2" s="328"/>
      <c r="I2" s="328"/>
      <c r="J2" s="328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75" x14ac:dyDescent="0.15">
      <c r="A3" s="83"/>
      <c r="B3" s="331" t="s">
        <v>156</v>
      </c>
      <c r="C3" s="331"/>
      <c r="D3" s="329">
        <v>42095</v>
      </c>
      <c r="E3" s="329"/>
      <c r="F3" s="329"/>
      <c r="G3" s="323" t="s">
        <v>155</v>
      </c>
      <c r="H3" s="329">
        <v>42460</v>
      </c>
      <c r="I3" s="329"/>
      <c r="J3" s="329"/>
      <c r="K3" s="82"/>
      <c r="L3" s="325" t="s">
        <v>150</v>
      </c>
      <c r="M3" s="325"/>
      <c r="N3" s="323"/>
      <c r="O3" s="321"/>
      <c r="P3" s="319" t="s">
        <v>151</v>
      </c>
      <c r="Q3" s="83"/>
    </row>
    <row r="4" spans="1:17" ht="24" x14ac:dyDescent="0.2">
      <c r="A4" s="81"/>
      <c r="B4" s="332"/>
      <c r="C4" s="332"/>
      <c r="D4" s="329"/>
      <c r="E4" s="329"/>
      <c r="F4" s="329"/>
      <c r="G4" s="330"/>
      <c r="H4" s="329"/>
      <c r="I4" s="329"/>
      <c r="J4" s="329"/>
      <c r="K4" s="82"/>
      <c r="L4" s="326"/>
      <c r="M4" s="326"/>
      <c r="N4" s="324"/>
      <c r="O4" s="322"/>
      <c r="P4" s="320"/>
      <c r="Q4" s="18"/>
    </row>
    <row r="5" spans="1:17" ht="24.75" customHeight="1" thickBot="1" x14ac:dyDescent="0.2">
      <c r="A5" s="56" t="s">
        <v>145</v>
      </c>
      <c r="B5" s="57"/>
      <c r="C5" s="57"/>
      <c r="G5" s="330"/>
      <c r="H5" s="330"/>
      <c r="I5" s="330"/>
      <c r="J5" s="330"/>
      <c r="K5" s="330"/>
      <c r="L5" s="330"/>
    </row>
    <row r="6" spans="1:17" ht="24.75" customHeight="1" x14ac:dyDescent="0.15">
      <c r="A6" s="333" t="s">
        <v>114</v>
      </c>
      <c r="B6" s="334"/>
      <c r="C6" s="58" t="s">
        <v>19</v>
      </c>
      <c r="D6" s="48" t="s">
        <v>31</v>
      </c>
      <c r="E6" s="47" t="s">
        <v>32</v>
      </c>
      <c r="F6" s="49" t="s">
        <v>84</v>
      </c>
      <c r="G6" s="335" t="s">
        <v>33</v>
      </c>
      <c r="H6" s="335"/>
      <c r="I6" s="335"/>
      <c r="J6" s="335"/>
      <c r="K6" s="335"/>
      <c r="L6" s="335"/>
      <c r="M6" s="335"/>
      <c r="N6" s="335"/>
      <c r="O6" s="335"/>
      <c r="P6" s="336"/>
    </row>
    <row r="7" spans="1:17" ht="24.75" customHeight="1" x14ac:dyDescent="0.15">
      <c r="A7" s="309" t="s">
        <v>94</v>
      </c>
      <c r="B7" s="308"/>
      <c r="C7" s="59">
        <v>11000</v>
      </c>
      <c r="D7" s="156"/>
      <c r="E7" s="157"/>
      <c r="F7" s="158"/>
      <c r="G7" s="304" t="s">
        <v>116</v>
      </c>
      <c r="H7" s="305"/>
      <c r="I7" s="305"/>
      <c r="J7" s="305"/>
      <c r="K7" s="305"/>
      <c r="L7" s="305"/>
      <c r="M7" s="305"/>
      <c r="N7" s="305"/>
      <c r="O7" s="305"/>
      <c r="P7" s="306"/>
    </row>
    <row r="8" spans="1:17" ht="24.75" customHeight="1" x14ac:dyDescent="0.15">
      <c r="A8" s="307" t="s">
        <v>95</v>
      </c>
      <c r="B8" s="308"/>
      <c r="C8" s="59" t="s">
        <v>27</v>
      </c>
      <c r="D8" s="156"/>
      <c r="E8" s="157"/>
      <c r="F8" s="158"/>
      <c r="G8" s="304"/>
      <c r="H8" s="305"/>
      <c r="I8" s="305"/>
      <c r="J8" s="305"/>
      <c r="K8" s="305"/>
      <c r="L8" s="305"/>
      <c r="M8" s="305"/>
      <c r="N8" s="305"/>
      <c r="O8" s="305"/>
      <c r="P8" s="306"/>
    </row>
    <row r="9" spans="1:17" ht="24.75" customHeight="1" x14ac:dyDescent="0.15">
      <c r="A9" s="60"/>
      <c r="B9" s="61" t="s">
        <v>96</v>
      </c>
      <c r="C9" s="59">
        <v>11101</v>
      </c>
      <c r="D9" s="156"/>
      <c r="E9" s="157"/>
      <c r="F9" s="158"/>
      <c r="G9" s="338" t="s">
        <v>147</v>
      </c>
      <c r="H9" s="339"/>
      <c r="I9" s="339"/>
      <c r="J9" s="339"/>
      <c r="K9" s="339"/>
      <c r="L9" s="339"/>
      <c r="M9" s="339"/>
      <c r="N9" s="339"/>
      <c r="O9" s="339"/>
      <c r="P9" s="340"/>
    </row>
    <row r="10" spans="1:17" ht="24.75" customHeight="1" x14ac:dyDescent="0.15">
      <c r="A10" s="60"/>
      <c r="B10" s="61" t="s">
        <v>97</v>
      </c>
      <c r="C10" s="59">
        <v>11102</v>
      </c>
      <c r="D10" s="156"/>
      <c r="E10" s="157"/>
      <c r="F10" s="158"/>
      <c r="G10" s="304" t="s">
        <v>117</v>
      </c>
      <c r="H10" s="305"/>
      <c r="I10" s="305"/>
      <c r="J10" s="305"/>
      <c r="K10" s="305"/>
      <c r="L10" s="305"/>
      <c r="M10" s="305"/>
      <c r="N10" s="305"/>
      <c r="O10" s="305"/>
      <c r="P10" s="306"/>
    </row>
    <row r="11" spans="1:17" ht="24.75" customHeight="1" x14ac:dyDescent="0.15">
      <c r="A11" s="60"/>
      <c r="B11" s="62" t="s">
        <v>98</v>
      </c>
      <c r="C11" s="59">
        <v>11103</v>
      </c>
      <c r="D11" s="156"/>
      <c r="E11" s="157"/>
      <c r="F11" s="158"/>
      <c r="G11" s="304" t="s">
        <v>118</v>
      </c>
      <c r="H11" s="305"/>
      <c r="I11" s="305"/>
      <c r="J11" s="305"/>
      <c r="K11" s="305"/>
      <c r="L11" s="305"/>
      <c r="M11" s="305"/>
      <c r="N11" s="305"/>
      <c r="O11" s="305"/>
      <c r="P11" s="306"/>
    </row>
    <row r="12" spans="1:17" ht="24.75" customHeight="1" x14ac:dyDescent="0.15">
      <c r="A12" s="60"/>
      <c r="B12" s="61" t="s">
        <v>99</v>
      </c>
      <c r="C12" s="59">
        <v>11104</v>
      </c>
      <c r="D12" s="156"/>
      <c r="E12" s="157"/>
      <c r="F12" s="158"/>
      <c r="G12" s="304" t="s">
        <v>119</v>
      </c>
      <c r="H12" s="305"/>
      <c r="I12" s="305"/>
      <c r="J12" s="305"/>
      <c r="K12" s="305"/>
      <c r="L12" s="305"/>
      <c r="M12" s="305"/>
      <c r="N12" s="305"/>
      <c r="O12" s="305"/>
      <c r="P12" s="306"/>
    </row>
    <row r="13" spans="1:17" ht="24.75" customHeight="1" x14ac:dyDescent="0.15">
      <c r="A13" s="60"/>
      <c r="B13" s="61" t="s">
        <v>100</v>
      </c>
      <c r="C13" s="59">
        <v>11105</v>
      </c>
      <c r="D13" s="156"/>
      <c r="E13" s="157"/>
      <c r="F13" s="158"/>
      <c r="G13" s="304" t="s">
        <v>120</v>
      </c>
      <c r="H13" s="305"/>
      <c r="I13" s="305"/>
      <c r="J13" s="305"/>
      <c r="K13" s="305"/>
      <c r="L13" s="305"/>
      <c r="M13" s="305"/>
      <c r="N13" s="305"/>
      <c r="O13" s="305"/>
      <c r="P13" s="306"/>
    </row>
    <row r="14" spans="1:17" ht="24.75" customHeight="1" x14ac:dyDescent="0.15">
      <c r="A14" s="307" t="s">
        <v>101</v>
      </c>
      <c r="B14" s="308"/>
      <c r="C14" s="59" t="s">
        <v>27</v>
      </c>
      <c r="D14" s="156"/>
      <c r="E14" s="157"/>
      <c r="F14" s="158"/>
      <c r="G14" s="304"/>
      <c r="H14" s="305"/>
      <c r="I14" s="305"/>
      <c r="J14" s="305"/>
      <c r="K14" s="305"/>
      <c r="L14" s="305"/>
      <c r="M14" s="305"/>
      <c r="N14" s="305"/>
      <c r="O14" s="305"/>
      <c r="P14" s="306"/>
    </row>
    <row r="15" spans="1:17" ht="24.75" customHeight="1" x14ac:dyDescent="0.15">
      <c r="A15" s="63"/>
      <c r="B15" s="61" t="s">
        <v>102</v>
      </c>
      <c r="C15" s="59">
        <v>11201</v>
      </c>
      <c r="D15" s="156"/>
      <c r="E15" s="157"/>
      <c r="F15" s="158"/>
      <c r="G15" s="304" t="s">
        <v>121</v>
      </c>
      <c r="H15" s="305"/>
      <c r="I15" s="305"/>
      <c r="J15" s="305"/>
      <c r="K15" s="305"/>
      <c r="L15" s="305"/>
      <c r="M15" s="305"/>
      <c r="N15" s="305"/>
      <c r="O15" s="305"/>
      <c r="P15" s="306"/>
    </row>
    <row r="16" spans="1:17" ht="24.75" customHeight="1" x14ac:dyDescent="0.15">
      <c r="A16" s="63"/>
      <c r="B16" s="61" t="s">
        <v>103</v>
      </c>
      <c r="C16" s="59">
        <v>11202</v>
      </c>
      <c r="D16" s="156"/>
      <c r="E16" s="157"/>
      <c r="F16" s="158"/>
      <c r="G16" s="304" t="s">
        <v>122</v>
      </c>
      <c r="H16" s="305"/>
      <c r="I16" s="305"/>
      <c r="J16" s="305"/>
      <c r="K16" s="305"/>
      <c r="L16" s="305"/>
      <c r="M16" s="305"/>
      <c r="N16" s="305"/>
      <c r="O16" s="305"/>
      <c r="P16" s="306"/>
    </row>
    <row r="17" spans="1:16" ht="24.75" customHeight="1" thickBot="1" x14ac:dyDescent="0.2">
      <c r="A17" s="64"/>
      <c r="B17" s="65" t="s">
        <v>104</v>
      </c>
      <c r="C17" s="66">
        <v>11203</v>
      </c>
      <c r="D17" s="159"/>
      <c r="E17" s="160"/>
      <c r="F17" s="161"/>
      <c r="G17" s="310" t="s">
        <v>123</v>
      </c>
      <c r="H17" s="311"/>
      <c r="I17" s="311"/>
      <c r="J17" s="311"/>
      <c r="K17" s="311"/>
      <c r="L17" s="311"/>
      <c r="M17" s="311"/>
      <c r="N17" s="311"/>
      <c r="O17" s="311"/>
      <c r="P17" s="312"/>
    </row>
    <row r="18" spans="1:16" ht="24.75" customHeight="1" thickTop="1" thickBot="1" x14ac:dyDescent="0.2">
      <c r="A18" s="269" t="s">
        <v>34</v>
      </c>
      <c r="B18" s="270"/>
      <c r="C18" s="271"/>
      <c r="D18" s="162"/>
      <c r="E18" s="163"/>
      <c r="F18" s="164"/>
    </row>
    <row r="19" spans="1:16" ht="9" customHeight="1" thickBot="1" x14ac:dyDescent="0.2">
      <c r="A19" s="67"/>
      <c r="B19" s="67"/>
      <c r="C19" s="67"/>
      <c r="D19" s="42"/>
      <c r="E19" s="42"/>
      <c r="F19" s="42"/>
    </row>
    <row r="20" spans="1:16" ht="24.75" customHeight="1" x14ac:dyDescent="0.15">
      <c r="A20" s="313" t="s">
        <v>115</v>
      </c>
      <c r="B20" s="314"/>
      <c r="C20" s="77" t="s">
        <v>19</v>
      </c>
      <c r="D20" s="51" t="s">
        <v>31</v>
      </c>
      <c r="E20" s="36" t="s">
        <v>32</v>
      </c>
      <c r="F20" s="49" t="s">
        <v>84</v>
      </c>
      <c r="G20" s="315" t="s">
        <v>33</v>
      </c>
      <c r="H20" s="316"/>
      <c r="I20" s="316"/>
      <c r="J20" s="316"/>
      <c r="K20" s="316"/>
      <c r="L20" s="316"/>
      <c r="M20" s="316"/>
      <c r="N20" s="316"/>
      <c r="O20" s="316"/>
      <c r="P20" s="317"/>
    </row>
    <row r="21" spans="1:16" ht="24.75" customHeight="1" x14ac:dyDescent="0.15">
      <c r="A21" s="309" t="s">
        <v>95</v>
      </c>
      <c r="B21" s="308"/>
      <c r="C21" s="59">
        <v>12100</v>
      </c>
      <c r="D21" s="156"/>
      <c r="E21" s="157"/>
      <c r="F21" s="158"/>
      <c r="G21" s="304" t="s">
        <v>124</v>
      </c>
      <c r="H21" s="305"/>
      <c r="I21" s="305"/>
      <c r="J21" s="305"/>
      <c r="K21" s="305"/>
      <c r="L21" s="305"/>
      <c r="M21" s="305"/>
      <c r="N21" s="305"/>
      <c r="O21" s="305"/>
      <c r="P21" s="306"/>
    </row>
    <row r="22" spans="1:16" ht="24.75" customHeight="1" x14ac:dyDescent="0.15">
      <c r="A22" s="309" t="s">
        <v>136</v>
      </c>
      <c r="B22" s="308"/>
      <c r="C22" s="59">
        <v>12200</v>
      </c>
      <c r="D22" s="156"/>
      <c r="E22" s="157"/>
      <c r="F22" s="158"/>
      <c r="G22" s="304" t="s">
        <v>132</v>
      </c>
      <c r="H22" s="305"/>
      <c r="I22" s="305"/>
      <c r="J22" s="305"/>
      <c r="K22" s="305"/>
      <c r="L22" s="305"/>
      <c r="M22" s="305"/>
      <c r="N22" s="305"/>
      <c r="O22" s="305"/>
      <c r="P22" s="306"/>
    </row>
    <row r="23" spans="1:16" ht="24.75" customHeight="1" x14ac:dyDescent="0.15">
      <c r="A23" s="307" t="s">
        <v>137</v>
      </c>
      <c r="B23" s="308"/>
      <c r="C23" s="59" t="s">
        <v>27</v>
      </c>
      <c r="D23" s="156"/>
      <c r="E23" s="157"/>
      <c r="F23" s="158"/>
      <c r="G23" s="304"/>
      <c r="H23" s="305"/>
      <c r="I23" s="305"/>
      <c r="J23" s="305"/>
      <c r="K23" s="305"/>
      <c r="L23" s="305"/>
      <c r="M23" s="305"/>
      <c r="N23" s="305"/>
      <c r="O23" s="305"/>
      <c r="P23" s="306"/>
    </row>
    <row r="24" spans="1:16" ht="24.75" customHeight="1" x14ac:dyDescent="0.15">
      <c r="A24" s="63"/>
      <c r="B24" s="61" t="s">
        <v>140</v>
      </c>
      <c r="C24" s="59">
        <v>12301</v>
      </c>
      <c r="D24" s="156"/>
      <c r="E24" s="157"/>
      <c r="F24" s="158"/>
      <c r="G24" s="304" t="s">
        <v>127</v>
      </c>
      <c r="H24" s="305"/>
      <c r="I24" s="305"/>
      <c r="J24" s="305"/>
      <c r="K24" s="305"/>
      <c r="L24" s="305"/>
      <c r="M24" s="305"/>
      <c r="N24" s="305"/>
      <c r="O24" s="305"/>
      <c r="P24" s="306"/>
    </row>
    <row r="25" spans="1:16" ht="24.75" customHeight="1" x14ac:dyDescent="0.15">
      <c r="A25" s="76"/>
      <c r="B25" s="61" t="s">
        <v>139</v>
      </c>
      <c r="C25" s="59">
        <v>12302</v>
      </c>
      <c r="D25" s="156"/>
      <c r="E25" s="157"/>
      <c r="F25" s="158"/>
      <c r="G25" s="304" t="s">
        <v>141</v>
      </c>
      <c r="H25" s="305"/>
      <c r="I25" s="305"/>
      <c r="J25" s="305"/>
      <c r="K25" s="305"/>
      <c r="L25" s="305"/>
      <c r="M25" s="305"/>
      <c r="N25" s="305"/>
      <c r="O25" s="305"/>
      <c r="P25" s="306"/>
    </row>
    <row r="26" spans="1:16" ht="24.75" customHeight="1" x14ac:dyDescent="0.15">
      <c r="A26" s="307" t="s">
        <v>125</v>
      </c>
      <c r="B26" s="308"/>
      <c r="C26" s="59" t="s">
        <v>27</v>
      </c>
      <c r="D26" s="156"/>
      <c r="E26" s="157"/>
      <c r="F26" s="158"/>
      <c r="G26" s="304"/>
      <c r="H26" s="305"/>
      <c r="I26" s="305"/>
      <c r="J26" s="305"/>
      <c r="K26" s="305"/>
      <c r="L26" s="305"/>
      <c r="M26" s="305"/>
      <c r="N26" s="305"/>
      <c r="O26" s="305"/>
      <c r="P26" s="306"/>
    </row>
    <row r="27" spans="1:16" ht="24.75" customHeight="1" x14ac:dyDescent="0.15">
      <c r="A27" s="63"/>
      <c r="B27" s="61" t="s">
        <v>105</v>
      </c>
      <c r="C27" s="59">
        <v>12401</v>
      </c>
      <c r="D27" s="156"/>
      <c r="E27" s="157"/>
      <c r="F27" s="158"/>
      <c r="G27" s="304" t="s">
        <v>134</v>
      </c>
      <c r="H27" s="305"/>
      <c r="I27" s="305"/>
      <c r="J27" s="305"/>
      <c r="K27" s="305"/>
      <c r="L27" s="305"/>
      <c r="M27" s="305"/>
      <c r="N27" s="305"/>
      <c r="O27" s="305"/>
      <c r="P27" s="306"/>
    </row>
    <row r="28" spans="1:16" ht="24.75" customHeight="1" x14ac:dyDescent="0.15">
      <c r="A28" s="63"/>
      <c r="B28" s="61" t="s">
        <v>106</v>
      </c>
      <c r="C28" s="59">
        <v>12402</v>
      </c>
      <c r="D28" s="156"/>
      <c r="E28" s="157"/>
      <c r="F28" s="158"/>
      <c r="G28" s="304" t="s">
        <v>142</v>
      </c>
      <c r="H28" s="305"/>
      <c r="I28" s="305"/>
      <c r="J28" s="305"/>
      <c r="K28" s="305"/>
      <c r="L28" s="305"/>
      <c r="M28" s="305"/>
      <c r="N28" s="305"/>
      <c r="O28" s="305"/>
      <c r="P28" s="306"/>
    </row>
    <row r="29" spans="1:16" ht="24.75" customHeight="1" x14ac:dyDescent="0.15">
      <c r="A29" s="63"/>
      <c r="B29" s="61" t="s">
        <v>107</v>
      </c>
      <c r="C29" s="59">
        <v>12403</v>
      </c>
      <c r="D29" s="156"/>
      <c r="E29" s="157"/>
      <c r="F29" s="158"/>
      <c r="G29" s="304" t="s">
        <v>126</v>
      </c>
      <c r="H29" s="305"/>
      <c r="I29" s="305"/>
      <c r="J29" s="305"/>
      <c r="K29" s="305"/>
      <c r="L29" s="305"/>
      <c r="M29" s="305"/>
      <c r="N29" s="305"/>
      <c r="O29" s="305"/>
      <c r="P29" s="306"/>
    </row>
    <row r="30" spans="1:16" ht="24.75" customHeight="1" x14ac:dyDescent="0.15">
      <c r="A30" s="63"/>
      <c r="B30" s="61" t="s">
        <v>108</v>
      </c>
      <c r="C30" s="59">
        <v>12404</v>
      </c>
      <c r="D30" s="156"/>
      <c r="E30" s="157"/>
      <c r="F30" s="158"/>
      <c r="G30" s="304" t="s">
        <v>133</v>
      </c>
      <c r="H30" s="305"/>
      <c r="I30" s="305"/>
      <c r="J30" s="305"/>
      <c r="K30" s="305"/>
      <c r="L30" s="305"/>
      <c r="M30" s="305"/>
      <c r="N30" s="305"/>
      <c r="O30" s="305"/>
      <c r="P30" s="306"/>
    </row>
    <row r="31" spans="1:16" ht="24.75" customHeight="1" x14ac:dyDescent="0.15">
      <c r="A31" s="63"/>
      <c r="B31" s="61" t="s">
        <v>109</v>
      </c>
      <c r="C31" s="59">
        <v>12405</v>
      </c>
      <c r="D31" s="156"/>
      <c r="E31" s="157"/>
      <c r="F31" s="158"/>
      <c r="G31" s="304"/>
      <c r="H31" s="305"/>
      <c r="I31" s="305"/>
      <c r="J31" s="305"/>
      <c r="K31" s="305"/>
      <c r="L31" s="305"/>
      <c r="M31" s="305"/>
      <c r="N31" s="305"/>
      <c r="O31" s="305"/>
      <c r="P31" s="306"/>
    </row>
    <row r="32" spans="1:16" ht="24.75" customHeight="1" x14ac:dyDescent="0.15">
      <c r="A32" s="63"/>
      <c r="B32" s="61" t="s">
        <v>110</v>
      </c>
      <c r="C32" s="59">
        <v>12406</v>
      </c>
      <c r="D32" s="156"/>
      <c r="E32" s="157"/>
      <c r="F32" s="158"/>
      <c r="G32" s="304" t="s">
        <v>128</v>
      </c>
      <c r="H32" s="305"/>
      <c r="I32" s="305"/>
      <c r="J32" s="305"/>
      <c r="K32" s="305"/>
      <c r="L32" s="305"/>
      <c r="M32" s="305"/>
      <c r="N32" s="305"/>
      <c r="O32" s="305"/>
      <c r="P32" s="306"/>
    </row>
    <row r="33" spans="1:16" ht="24.75" customHeight="1" x14ac:dyDescent="0.15">
      <c r="A33" s="63"/>
      <c r="B33" s="61" t="s">
        <v>111</v>
      </c>
      <c r="C33" s="59">
        <v>12407</v>
      </c>
      <c r="D33" s="156"/>
      <c r="E33" s="157"/>
      <c r="F33" s="158"/>
      <c r="G33" s="304" t="s">
        <v>129</v>
      </c>
      <c r="H33" s="305"/>
      <c r="I33" s="305"/>
      <c r="J33" s="305"/>
      <c r="K33" s="305"/>
      <c r="L33" s="305"/>
      <c r="M33" s="305"/>
      <c r="N33" s="305"/>
      <c r="O33" s="305"/>
      <c r="P33" s="306"/>
    </row>
    <row r="34" spans="1:16" ht="24.75" customHeight="1" x14ac:dyDescent="0.15">
      <c r="A34" s="63"/>
      <c r="B34" s="61" t="s">
        <v>112</v>
      </c>
      <c r="C34" s="59">
        <v>12408</v>
      </c>
      <c r="D34" s="156"/>
      <c r="E34" s="157"/>
      <c r="F34" s="158"/>
      <c r="G34" s="304" t="s">
        <v>130</v>
      </c>
      <c r="H34" s="305"/>
      <c r="I34" s="305"/>
      <c r="J34" s="305"/>
      <c r="K34" s="305"/>
      <c r="L34" s="305"/>
      <c r="M34" s="305"/>
      <c r="N34" s="305"/>
      <c r="O34" s="305"/>
      <c r="P34" s="306"/>
    </row>
    <row r="35" spans="1:16" ht="24.75" customHeight="1" x14ac:dyDescent="0.15">
      <c r="A35" s="63"/>
      <c r="B35" s="61" t="s">
        <v>113</v>
      </c>
      <c r="C35" s="59">
        <v>12409</v>
      </c>
      <c r="D35" s="156"/>
      <c r="E35" s="157"/>
      <c r="F35" s="158"/>
      <c r="G35" s="304"/>
      <c r="H35" s="305"/>
      <c r="I35" s="305"/>
      <c r="J35" s="305"/>
      <c r="K35" s="305"/>
      <c r="L35" s="305"/>
      <c r="M35" s="305"/>
      <c r="N35" s="305"/>
      <c r="O35" s="305"/>
      <c r="P35" s="306"/>
    </row>
    <row r="36" spans="1:16" ht="24.75" customHeight="1" x14ac:dyDescent="0.15">
      <c r="A36" s="76"/>
      <c r="B36" s="61" t="s">
        <v>135</v>
      </c>
      <c r="C36" s="59">
        <v>12410</v>
      </c>
      <c r="D36" s="156"/>
      <c r="E36" s="157"/>
      <c r="F36" s="158"/>
      <c r="G36" s="304" t="s">
        <v>182</v>
      </c>
      <c r="H36" s="305"/>
      <c r="I36" s="305"/>
      <c r="J36" s="305"/>
      <c r="K36" s="305"/>
      <c r="L36" s="305"/>
      <c r="M36" s="305"/>
      <c r="N36" s="305"/>
      <c r="O36" s="305"/>
      <c r="P36" s="306"/>
    </row>
    <row r="37" spans="1:16" ht="24.75" customHeight="1" thickBot="1" x14ac:dyDescent="0.2">
      <c r="A37" s="256" t="s">
        <v>184</v>
      </c>
      <c r="B37" s="255"/>
      <c r="C37" s="251">
        <v>12500</v>
      </c>
      <c r="D37" s="252"/>
      <c r="E37" s="253"/>
      <c r="F37" s="254"/>
      <c r="G37" s="278"/>
      <c r="H37" s="279"/>
      <c r="I37" s="279"/>
      <c r="J37" s="279"/>
      <c r="K37" s="279"/>
      <c r="L37" s="279"/>
      <c r="M37" s="279"/>
      <c r="N37" s="279"/>
      <c r="O37" s="279"/>
      <c r="P37" s="280"/>
    </row>
    <row r="38" spans="1:16" ht="24.75" customHeight="1" thickTop="1" thickBot="1" x14ac:dyDescent="0.2">
      <c r="A38" s="269" t="s">
        <v>35</v>
      </c>
      <c r="B38" s="270"/>
      <c r="C38" s="271"/>
      <c r="D38" s="162"/>
      <c r="E38" s="163"/>
      <c r="F38" s="164"/>
    </row>
    <row r="39" spans="1:16" ht="24.75" customHeight="1" thickBot="1" x14ac:dyDescent="0.2">
      <c r="A39" s="272" t="s">
        <v>36</v>
      </c>
      <c r="B39" s="273"/>
      <c r="C39" s="273"/>
      <c r="D39" s="165"/>
      <c r="E39" s="166"/>
      <c r="F39" s="167"/>
    </row>
    <row r="40" spans="1:16" ht="24.75" customHeight="1" x14ac:dyDescent="0.15">
      <c r="A40" s="68"/>
      <c r="B40" s="57"/>
      <c r="C40" s="57"/>
    </row>
    <row r="41" spans="1:16" ht="20.25" customHeight="1" thickBot="1" x14ac:dyDescent="0.2">
      <c r="A41" s="274" t="s">
        <v>146</v>
      </c>
      <c r="B41" s="274"/>
      <c r="C41" s="57"/>
    </row>
    <row r="42" spans="1:16" ht="25.5" customHeight="1" x14ac:dyDescent="0.15">
      <c r="A42" s="298" t="s">
        <v>114</v>
      </c>
      <c r="B42" s="299"/>
      <c r="C42" s="275" t="s">
        <v>19</v>
      </c>
      <c r="D42" s="287" t="s">
        <v>31</v>
      </c>
      <c r="E42" s="285" t="s">
        <v>32</v>
      </c>
      <c r="F42" s="302" t="s">
        <v>84</v>
      </c>
      <c r="G42" s="55" t="s">
        <v>57</v>
      </c>
      <c r="H42" s="53" t="s">
        <v>58</v>
      </c>
      <c r="I42" s="53" t="s">
        <v>59</v>
      </c>
      <c r="J42" s="53" t="s">
        <v>60</v>
      </c>
      <c r="K42" s="53" t="s">
        <v>61</v>
      </c>
      <c r="L42" s="53" t="s">
        <v>62</v>
      </c>
      <c r="M42" s="53" t="s">
        <v>63</v>
      </c>
      <c r="N42" s="53" t="s">
        <v>64</v>
      </c>
      <c r="O42" s="54" t="s">
        <v>56</v>
      </c>
      <c r="P42" s="15"/>
    </row>
    <row r="43" spans="1:16" x14ac:dyDescent="0.15">
      <c r="A43" s="300"/>
      <c r="B43" s="301"/>
      <c r="C43" s="276"/>
      <c r="D43" s="288"/>
      <c r="E43" s="286"/>
      <c r="F43" s="303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15">
      <c r="A44" s="69" t="s">
        <v>1</v>
      </c>
      <c r="B44" s="70" t="str">
        <f t="shared" ref="B44:B51" si="0">IFERROR(VLOOKUP(C44-(ROUNDDOWN(C44/10,0)*10),事業マスタ,2,0),"")</f>
        <v>-</v>
      </c>
      <c r="C44" s="59">
        <v>211</v>
      </c>
      <c r="D44" s="168"/>
      <c r="E44" s="169"/>
      <c r="F44" s="170"/>
      <c r="G44" s="138"/>
      <c r="H44" s="139"/>
      <c r="I44" s="139"/>
      <c r="J44" s="139"/>
      <c r="K44" s="139"/>
      <c r="L44" s="139"/>
      <c r="M44" s="139"/>
      <c r="N44" s="139"/>
      <c r="O44" s="140"/>
      <c r="P44" s="20"/>
    </row>
    <row r="45" spans="1:16" ht="25.5" customHeight="1" x14ac:dyDescent="0.15">
      <c r="A45" s="69" t="s">
        <v>2</v>
      </c>
      <c r="B45" s="70" t="str">
        <f t="shared" si="0"/>
        <v>-</v>
      </c>
      <c r="C45" s="59">
        <v>212</v>
      </c>
      <c r="D45" s="168"/>
      <c r="E45" s="169"/>
      <c r="F45" s="170"/>
      <c r="G45" s="138"/>
      <c r="H45" s="139"/>
      <c r="I45" s="139"/>
      <c r="J45" s="139"/>
      <c r="K45" s="139"/>
      <c r="L45" s="139"/>
      <c r="M45" s="139"/>
      <c r="N45" s="139"/>
      <c r="O45" s="140"/>
      <c r="P45" s="20"/>
    </row>
    <row r="46" spans="1:16" ht="25.5" customHeight="1" x14ac:dyDescent="0.15">
      <c r="A46" s="69" t="s">
        <v>3</v>
      </c>
      <c r="B46" s="70" t="str">
        <f t="shared" si="0"/>
        <v>-</v>
      </c>
      <c r="C46" s="59">
        <v>213</v>
      </c>
      <c r="D46" s="168"/>
      <c r="E46" s="169"/>
      <c r="F46" s="170"/>
      <c r="G46" s="138"/>
      <c r="H46" s="139"/>
      <c r="I46" s="139"/>
      <c r="J46" s="139"/>
      <c r="K46" s="139"/>
      <c r="L46" s="139"/>
      <c r="M46" s="139"/>
      <c r="N46" s="139"/>
      <c r="O46" s="140"/>
      <c r="P46" s="20"/>
    </row>
    <row r="47" spans="1:16" ht="25.5" customHeight="1" x14ac:dyDescent="0.15">
      <c r="A47" s="69" t="s">
        <v>4</v>
      </c>
      <c r="B47" s="70" t="str">
        <f t="shared" si="0"/>
        <v>-</v>
      </c>
      <c r="C47" s="59">
        <v>214</v>
      </c>
      <c r="D47" s="168"/>
      <c r="E47" s="169"/>
      <c r="F47" s="170"/>
      <c r="G47" s="138"/>
      <c r="H47" s="139"/>
      <c r="I47" s="139"/>
      <c r="J47" s="139"/>
      <c r="K47" s="139"/>
      <c r="L47" s="139"/>
      <c r="M47" s="139"/>
      <c r="N47" s="139"/>
      <c r="O47" s="140"/>
      <c r="P47" s="20"/>
    </row>
    <row r="48" spans="1:16" ht="25.5" customHeight="1" x14ac:dyDescent="0.15">
      <c r="A48" s="69" t="s">
        <v>5</v>
      </c>
      <c r="B48" s="70" t="str">
        <f t="shared" si="0"/>
        <v>-</v>
      </c>
      <c r="C48" s="59">
        <v>215</v>
      </c>
      <c r="D48" s="168"/>
      <c r="E48" s="169"/>
      <c r="F48" s="170"/>
      <c r="G48" s="138"/>
      <c r="H48" s="139"/>
      <c r="I48" s="139"/>
      <c r="J48" s="139"/>
      <c r="K48" s="139"/>
      <c r="L48" s="139"/>
      <c r="M48" s="139"/>
      <c r="N48" s="139"/>
      <c r="O48" s="140"/>
      <c r="P48" s="20"/>
    </row>
    <row r="49" spans="1:17" ht="25.5" customHeight="1" x14ac:dyDescent="0.15">
      <c r="A49" s="69" t="s">
        <v>6</v>
      </c>
      <c r="B49" s="70" t="str">
        <f t="shared" si="0"/>
        <v>-</v>
      </c>
      <c r="C49" s="59">
        <v>216</v>
      </c>
      <c r="D49" s="168"/>
      <c r="E49" s="169"/>
      <c r="F49" s="170"/>
      <c r="G49" s="138"/>
      <c r="H49" s="139"/>
      <c r="I49" s="139"/>
      <c r="J49" s="139"/>
      <c r="K49" s="139"/>
      <c r="L49" s="139"/>
      <c r="M49" s="139"/>
      <c r="N49" s="139"/>
      <c r="O49" s="140"/>
      <c r="P49" s="20"/>
    </row>
    <row r="50" spans="1:17" ht="25.5" customHeight="1" x14ac:dyDescent="0.15">
      <c r="A50" s="69" t="s">
        <v>7</v>
      </c>
      <c r="B50" s="70" t="str">
        <f t="shared" si="0"/>
        <v>-</v>
      </c>
      <c r="C50" s="59">
        <v>217</v>
      </c>
      <c r="D50" s="168"/>
      <c r="E50" s="169"/>
      <c r="F50" s="170"/>
      <c r="G50" s="141"/>
      <c r="H50" s="142"/>
      <c r="I50" s="142"/>
      <c r="J50" s="142"/>
      <c r="K50" s="142"/>
      <c r="L50" s="142"/>
      <c r="M50" s="142"/>
      <c r="N50" s="142"/>
      <c r="O50" s="143"/>
      <c r="P50" s="20"/>
    </row>
    <row r="51" spans="1:17" ht="25.5" customHeight="1" thickBot="1" x14ac:dyDescent="0.2">
      <c r="A51" s="71" t="s">
        <v>8</v>
      </c>
      <c r="B51" s="72" t="str">
        <f t="shared" si="0"/>
        <v>-</v>
      </c>
      <c r="C51" s="73">
        <v>218</v>
      </c>
      <c r="D51" s="171"/>
      <c r="E51" s="172"/>
      <c r="F51" s="173"/>
      <c r="G51" s="144"/>
      <c r="H51" s="145"/>
      <c r="I51" s="145"/>
      <c r="J51" s="145"/>
      <c r="K51" s="145"/>
      <c r="L51" s="145"/>
      <c r="M51" s="145"/>
      <c r="N51" s="145"/>
      <c r="O51" s="146"/>
      <c r="P51" s="20"/>
    </row>
    <row r="52" spans="1:17" ht="9" customHeight="1" thickBot="1" x14ac:dyDescent="0.2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15">
      <c r="A53" s="298" t="s">
        <v>115</v>
      </c>
      <c r="B53" s="299"/>
      <c r="C53" s="275" t="s">
        <v>19</v>
      </c>
      <c r="D53" s="287" t="s">
        <v>31</v>
      </c>
      <c r="E53" s="285" t="s">
        <v>32</v>
      </c>
      <c r="F53" s="302" t="s">
        <v>84</v>
      </c>
      <c r="G53" s="55" t="s">
        <v>47</v>
      </c>
      <c r="H53" s="53" t="s">
        <v>48</v>
      </c>
      <c r="I53" s="53" t="s">
        <v>49</v>
      </c>
      <c r="J53" s="53" t="s">
        <v>50</v>
      </c>
      <c r="K53" s="53" t="s">
        <v>51</v>
      </c>
      <c r="L53" s="53" t="s">
        <v>52</v>
      </c>
      <c r="M53" s="53" t="s">
        <v>53</v>
      </c>
      <c r="N53" s="53" t="s">
        <v>54</v>
      </c>
      <c r="O53" s="53" t="s">
        <v>55</v>
      </c>
      <c r="P53" s="54" t="s">
        <v>56</v>
      </c>
      <c r="Q53" s="267" t="s">
        <v>37</v>
      </c>
    </row>
    <row r="54" spans="1:17" x14ac:dyDescent="0.15">
      <c r="A54" s="300"/>
      <c r="B54" s="301"/>
      <c r="C54" s="276"/>
      <c r="D54" s="288"/>
      <c r="E54" s="286"/>
      <c r="F54" s="303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268"/>
    </row>
    <row r="55" spans="1:17" ht="25.5" customHeight="1" x14ac:dyDescent="0.15">
      <c r="A55" s="69" t="s">
        <v>1</v>
      </c>
      <c r="B55" s="70" t="str">
        <f t="shared" ref="B55:B62" si="1">IFERROR(VLOOKUP(C55-(ROUNDDOWN(C55/10,0)*10),事業マスタ,2,0),"")</f>
        <v>-</v>
      </c>
      <c r="C55" s="59">
        <v>221</v>
      </c>
      <c r="D55" s="168"/>
      <c r="E55" s="169"/>
      <c r="F55" s="170"/>
      <c r="G55" s="138"/>
      <c r="H55" s="139"/>
      <c r="I55" s="139"/>
      <c r="J55" s="139"/>
      <c r="K55" s="139"/>
      <c r="L55" s="139"/>
      <c r="M55" s="139"/>
      <c r="N55" s="139"/>
      <c r="O55" s="139"/>
      <c r="P55" s="140"/>
      <c r="Q55" s="174"/>
    </row>
    <row r="56" spans="1:17" ht="25.5" customHeight="1" x14ac:dyDescent="0.15">
      <c r="A56" s="69" t="s">
        <v>2</v>
      </c>
      <c r="B56" s="70" t="str">
        <f t="shared" si="1"/>
        <v>-</v>
      </c>
      <c r="C56" s="59">
        <v>222</v>
      </c>
      <c r="D56" s="168"/>
      <c r="E56" s="169"/>
      <c r="F56" s="170"/>
      <c r="G56" s="138"/>
      <c r="H56" s="139"/>
      <c r="I56" s="139"/>
      <c r="J56" s="139"/>
      <c r="K56" s="139"/>
      <c r="L56" s="139"/>
      <c r="M56" s="139"/>
      <c r="N56" s="139"/>
      <c r="O56" s="139"/>
      <c r="P56" s="140"/>
      <c r="Q56" s="174"/>
    </row>
    <row r="57" spans="1:17" ht="25.5" customHeight="1" x14ac:dyDescent="0.15">
      <c r="A57" s="69" t="s">
        <v>3</v>
      </c>
      <c r="B57" s="70" t="str">
        <f t="shared" si="1"/>
        <v>-</v>
      </c>
      <c r="C57" s="59">
        <v>223</v>
      </c>
      <c r="D57" s="168"/>
      <c r="E57" s="169"/>
      <c r="F57" s="170"/>
      <c r="G57" s="138"/>
      <c r="H57" s="139"/>
      <c r="I57" s="139"/>
      <c r="J57" s="139"/>
      <c r="K57" s="139"/>
      <c r="L57" s="139"/>
      <c r="M57" s="139"/>
      <c r="N57" s="139"/>
      <c r="O57" s="139"/>
      <c r="P57" s="140"/>
      <c r="Q57" s="174"/>
    </row>
    <row r="58" spans="1:17" ht="25.5" customHeight="1" x14ac:dyDescent="0.15">
      <c r="A58" s="69" t="s">
        <v>4</v>
      </c>
      <c r="B58" s="70" t="str">
        <f t="shared" si="1"/>
        <v>-</v>
      </c>
      <c r="C58" s="59">
        <v>224</v>
      </c>
      <c r="D58" s="168"/>
      <c r="E58" s="169"/>
      <c r="F58" s="170"/>
      <c r="G58" s="138"/>
      <c r="H58" s="139"/>
      <c r="I58" s="139"/>
      <c r="J58" s="139"/>
      <c r="K58" s="139"/>
      <c r="L58" s="139"/>
      <c r="M58" s="139"/>
      <c r="N58" s="139"/>
      <c r="O58" s="139"/>
      <c r="P58" s="140"/>
      <c r="Q58" s="174"/>
    </row>
    <row r="59" spans="1:17" ht="25.5" customHeight="1" x14ac:dyDescent="0.15">
      <c r="A59" s="69" t="s">
        <v>5</v>
      </c>
      <c r="B59" s="70" t="str">
        <f t="shared" si="1"/>
        <v>-</v>
      </c>
      <c r="C59" s="59">
        <v>225</v>
      </c>
      <c r="D59" s="168"/>
      <c r="E59" s="169"/>
      <c r="F59" s="170"/>
      <c r="G59" s="138"/>
      <c r="H59" s="139"/>
      <c r="I59" s="139"/>
      <c r="J59" s="139"/>
      <c r="K59" s="139"/>
      <c r="L59" s="139"/>
      <c r="M59" s="139"/>
      <c r="N59" s="139"/>
      <c r="O59" s="139"/>
      <c r="P59" s="140"/>
      <c r="Q59" s="174"/>
    </row>
    <row r="60" spans="1:17" ht="25.5" customHeight="1" x14ac:dyDescent="0.15">
      <c r="A60" s="69" t="s">
        <v>6</v>
      </c>
      <c r="B60" s="70" t="str">
        <f t="shared" si="1"/>
        <v>-</v>
      </c>
      <c r="C60" s="59">
        <v>226</v>
      </c>
      <c r="D60" s="168"/>
      <c r="E60" s="169"/>
      <c r="F60" s="170"/>
      <c r="G60" s="138"/>
      <c r="H60" s="139"/>
      <c r="I60" s="139"/>
      <c r="J60" s="139"/>
      <c r="K60" s="139"/>
      <c r="L60" s="139"/>
      <c r="M60" s="139"/>
      <c r="N60" s="139"/>
      <c r="O60" s="139"/>
      <c r="P60" s="140"/>
      <c r="Q60" s="174"/>
    </row>
    <row r="61" spans="1:17" ht="25.5" customHeight="1" x14ac:dyDescent="0.15">
      <c r="A61" s="69" t="s">
        <v>7</v>
      </c>
      <c r="B61" s="70" t="str">
        <f t="shared" si="1"/>
        <v>-</v>
      </c>
      <c r="C61" s="59">
        <v>227</v>
      </c>
      <c r="D61" s="168"/>
      <c r="E61" s="169"/>
      <c r="F61" s="170"/>
      <c r="G61" s="141"/>
      <c r="H61" s="142"/>
      <c r="I61" s="142"/>
      <c r="J61" s="142"/>
      <c r="K61" s="142"/>
      <c r="L61" s="142"/>
      <c r="M61" s="142"/>
      <c r="N61" s="142"/>
      <c r="O61" s="142"/>
      <c r="P61" s="143"/>
      <c r="Q61" s="174"/>
    </row>
    <row r="62" spans="1:17" ht="25.5" customHeight="1" thickBot="1" x14ac:dyDescent="0.2">
      <c r="A62" s="69" t="s">
        <v>8</v>
      </c>
      <c r="B62" s="72" t="str">
        <f t="shared" si="1"/>
        <v>-</v>
      </c>
      <c r="C62" s="59">
        <v>228</v>
      </c>
      <c r="D62" s="171"/>
      <c r="E62" s="172"/>
      <c r="F62" s="173"/>
      <c r="G62" s="144"/>
      <c r="H62" s="145"/>
      <c r="I62" s="145"/>
      <c r="J62" s="145"/>
      <c r="K62" s="145"/>
      <c r="L62" s="145"/>
      <c r="M62" s="145"/>
      <c r="N62" s="145"/>
      <c r="O62" s="145"/>
      <c r="P62" s="146"/>
      <c r="Q62" s="174"/>
    </row>
    <row r="63" spans="1:17" ht="34.5" customHeight="1" thickBot="1" x14ac:dyDescent="0.2">
      <c r="A63" s="12"/>
      <c r="B63" s="12"/>
      <c r="C63" s="13"/>
      <c r="D63" s="40"/>
      <c r="E63" s="40"/>
      <c r="F63" s="40"/>
      <c r="G63" s="52"/>
      <c r="H63" s="52"/>
      <c r="I63" s="52"/>
      <c r="J63" s="52"/>
      <c r="K63" s="52"/>
      <c r="L63" s="52"/>
      <c r="M63" s="52"/>
      <c r="N63" s="52"/>
      <c r="O63" s="296" t="s">
        <v>38</v>
      </c>
      <c r="P63" s="297"/>
      <c r="Q63" s="175"/>
    </row>
    <row r="64" spans="1:17" ht="21.75" customHeight="1" thickBot="1" x14ac:dyDescent="0.2"/>
    <row r="65" spans="1:19" ht="27" customHeight="1" x14ac:dyDescent="0.15">
      <c r="E65" s="337" t="s">
        <v>39</v>
      </c>
      <c r="F65" s="277"/>
      <c r="G65" s="293"/>
      <c r="H65" s="293"/>
      <c r="I65" s="277" t="s">
        <v>40</v>
      </c>
      <c r="J65" s="277"/>
      <c r="K65" s="293"/>
      <c r="L65" s="293"/>
      <c r="M65" s="277" t="s">
        <v>41</v>
      </c>
      <c r="N65" s="277"/>
      <c r="O65" s="293"/>
      <c r="P65" s="294"/>
    </row>
    <row r="66" spans="1:19" ht="27" customHeight="1" thickBot="1" x14ac:dyDescent="0.2">
      <c r="E66" s="289" t="s">
        <v>42</v>
      </c>
      <c r="F66" s="290"/>
      <c r="G66" s="291"/>
      <c r="H66" s="291"/>
      <c r="I66" s="290" t="s">
        <v>43</v>
      </c>
      <c r="J66" s="290"/>
      <c r="K66" s="291"/>
      <c r="L66" s="291"/>
      <c r="M66" s="290" t="s">
        <v>44</v>
      </c>
      <c r="N66" s="290"/>
      <c r="O66" s="291"/>
      <c r="P66" s="292"/>
    </row>
    <row r="67" spans="1:19" ht="38.25" customHeight="1" thickBot="1" x14ac:dyDescent="0.2">
      <c r="M67" s="281" t="s">
        <v>45</v>
      </c>
      <c r="N67" s="282"/>
      <c r="O67" s="283"/>
      <c r="P67" s="284"/>
    </row>
    <row r="68" spans="1:19" ht="19.5" customHeight="1" x14ac:dyDescent="0.15"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9" s="106" customFormat="1" ht="22.5" customHeight="1" x14ac:dyDescent="0.1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1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15">
      <c r="A71" s="107"/>
      <c r="B71" s="107"/>
      <c r="C71" s="266" t="s">
        <v>157</v>
      </c>
      <c r="D71" s="266"/>
      <c r="E71" s="266"/>
      <c r="F71" s="266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15"/>
    <row r="73" spans="1:19" ht="19.5" customHeight="1" x14ac:dyDescent="0.15"/>
    <row r="74" spans="1:19" ht="19.5" customHeight="1" x14ac:dyDescent="0.15"/>
    <row r="75" spans="1:19" ht="19.5" customHeight="1" x14ac:dyDescent="0.15"/>
    <row r="76" spans="1:19" s="7" customFormat="1" ht="19.5" customHeight="1" x14ac:dyDescent="0.15">
      <c r="B76"/>
      <c r="C76"/>
      <c r="D76"/>
      <c r="E76"/>
      <c r="F76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/>
    </row>
    <row r="77" spans="1:19" s="7" customFormat="1" ht="19.5" customHeight="1" x14ac:dyDescent="0.15">
      <c r="B77"/>
      <c r="C77"/>
      <c r="D77"/>
      <c r="E77"/>
      <c r="F77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/>
    </row>
    <row r="78" spans="1:19" s="7" customFormat="1" ht="19.5" customHeight="1" x14ac:dyDescent="0.15">
      <c r="B78"/>
      <c r="C78"/>
      <c r="D78"/>
      <c r="E78"/>
      <c r="F78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/>
    </row>
    <row r="79" spans="1:19" s="7" customFormat="1" ht="19.5" customHeight="1" x14ac:dyDescent="0.15">
      <c r="B79"/>
      <c r="C79"/>
      <c r="D79"/>
      <c r="E79"/>
      <c r="F7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/>
    </row>
    <row r="80" spans="1:19" s="7" customFormat="1" ht="19.5" customHeight="1" x14ac:dyDescent="0.15">
      <c r="B80"/>
      <c r="C80"/>
      <c r="D80"/>
      <c r="E80"/>
      <c r="F8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/>
    </row>
    <row r="81" spans="2:17" s="7" customFormat="1" ht="19.5" customHeight="1" x14ac:dyDescent="0.15">
      <c r="B81"/>
      <c r="C81"/>
      <c r="D81"/>
      <c r="E81"/>
      <c r="F81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/>
    </row>
    <row r="82" spans="2:17" s="7" customFormat="1" ht="19.5" customHeight="1" x14ac:dyDescent="0.15">
      <c r="B82"/>
      <c r="C82"/>
      <c r="D82"/>
      <c r="E82"/>
      <c r="F8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/>
    </row>
    <row r="83" spans="2:17" s="7" customFormat="1" ht="19.5" customHeight="1" x14ac:dyDescent="0.15">
      <c r="B83"/>
      <c r="C83"/>
      <c r="D83"/>
      <c r="E83"/>
      <c r="F83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/>
    </row>
    <row r="84" spans="2:17" s="7" customFormat="1" ht="19.5" customHeight="1" x14ac:dyDescent="0.15">
      <c r="B84"/>
      <c r="C84"/>
      <c r="D84"/>
      <c r="E84"/>
      <c r="F84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/>
    </row>
    <row r="85" spans="2:17" s="7" customFormat="1" ht="19.5" customHeight="1" x14ac:dyDescent="0.15">
      <c r="B85"/>
      <c r="C85"/>
      <c r="D85"/>
      <c r="E85"/>
      <c r="F85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/>
    </row>
  </sheetData>
  <mergeCells count="83">
    <mergeCell ref="A1:K1"/>
    <mergeCell ref="G10:P10"/>
    <mergeCell ref="G5:L5"/>
    <mergeCell ref="A6:B6"/>
    <mergeCell ref="G6:P6"/>
    <mergeCell ref="A7:B7"/>
    <mergeCell ref="G7:P7"/>
    <mergeCell ref="A8:B8"/>
    <mergeCell ref="G8:P8"/>
    <mergeCell ref="G9:P9"/>
    <mergeCell ref="L3:L4"/>
    <mergeCell ref="M3:M4"/>
    <mergeCell ref="N3:N4"/>
    <mergeCell ref="O3:O4"/>
    <mergeCell ref="P3:P4"/>
    <mergeCell ref="A21:B21"/>
    <mergeCell ref="G21:P21"/>
    <mergeCell ref="G11:P11"/>
    <mergeCell ref="G12:P12"/>
    <mergeCell ref="G13:P13"/>
    <mergeCell ref="A14:B14"/>
    <mergeCell ref="G14:P14"/>
    <mergeCell ref="G15:P15"/>
    <mergeCell ref="G16:P16"/>
    <mergeCell ref="G17:P17"/>
    <mergeCell ref="A18:C18"/>
    <mergeCell ref="A20:B20"/>
    <mergeCell ref="G20:P20"/>
    <mergeCell ref="G31:P31"/>
    <mergeCell ref="G32:P32"/>
    <mergeCell ref="G33:P33"/>
    <mergeCell ref="G24:P24"/>
    <mergeCell ref="G25:P25"/>
    <mergeCell ref="Q53:Q54"/>
    <mergeCell ref="G35:P35"/>
    <mergeCell ref="G36:P36"/>
    <mergeCell ref="A38:C38"/>
    <mergeCell ref="A39:C39"/>
    <mergeCell ref="A41:B41"/>
    <mergeCell ref="A42:B43"/>
    <mergeCell ref="C42:C43"/>
    <mergeCell ref="D42:D43"/>
    <mergeCell ref="E42:E43"/>
    <mergeCell ref="F42:F43"/>
    <mergeCell ref="G37:P37"/>
    <mergeCell ref="O65:P65"/>
    <mergeCell ref="A53:B54"/>
    <mergeCell ref="C53:C54"/>
    <mergeCell ref="D53:D54"/>
    <mergeCell ref="E53:E54"/>
    <mergeCell ref="F53:F54"/>
    <mergeCell ref="M67:N67"/>
    <mergeCell ref="O67:P67"/>
    <mergeCell ref="A23:B23"/>
    <mergeCell ref="G23:P23"/>
    <mergeCell ref="E66:F66"/>
    <mergeCell ref="G66:H66"/>
    <mergeCell ref="I66:J66"/>
    <mergeCell ref="K66:L66"/>
    <mergeCell ref="M66:N66"/>
    <mergeCell ref="O66:P66"/>
    <mergeCell ref="O63:P63"/>
    <mergeCell ref="E65:F65"/>
    <mergeCell ref="G65:H65"/>
    <mergeCell ref="I65:J65"/>
    <mergeCell ref="K65:L65"/>
    <mergeCell ref="M65:N65"/>
    <mergeCell ref="C71:F71"/>
    <mergeCell ref="B2:C2"/>
    <mergeCell ref="D2:J2"/>
    <mergeCell ref="B3:C4"/>
    <mergeCell ref="D3:F4"/>
    <mergeCell ref="G3:G4"/>
    <mergeCell ref="H3:J4"/>
    <mergeCell ref="G34:P34"/>
    <mergeCell ref="A22:B22"/>
    <mergeCell ref="G22:P22"/>
    <mergeCell ref="A26:B26"/>
    <mergeCell ref="G26:P26"/>
    <mergeCell ref="G27:P27"/>
    <mergeCell ref="G28:P28"/>
    <mergeCell ref="G29:P29"/>
    <mergeCell ref="G30:P30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view="pageBreakPreview" topLeftCell="A4" zoomScale="60" zoomScaleNormal="100" workbookViewId="0">
      <selection activeCell="E37" sqref="E37"/>
    </sheetView>
  </sheetViews>
  <sheetFormatPr defaultRowHeight="13.5" x14ac:dyDescent="0.15"/>
  <cols>
    <col min="1" max="1" width="8.625" style="7" bestFit="1" customWidth="1"/>
    <col min="2" max="2" width="16.75" customWidth="1"/>
    <col min="3" max="3" width="7.625" bestFit="1" customWidth="1"/>
    <col min="4" max="6" width="12.375" customWidth="1"/>
    <col min="7" max="16" width="10.5" style="21" customWidth="1"/>
    <col min="17" max="17" width="10.5" customWidth="1"/>
  </cols>
  <sheetData>
    <row r="1" spans="1:17" ht="43.5" customHeight="1" x14ac:dyDescent="0.15">
      <c r="A1" s="318" t="s">
        <v>158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15">
      <c r="A2"/>
      <c r="B2" s="327" t="s">
        <v>154</v>
      </c>
      <c r="C2" s="328"/>
      <c r="D2" s="341"/>
      <c r="E2" s="341"/>
      <c r="F2" s="341"/>
      <c r="G2" s="341"/>
      <c r="H2" s="341"/>
      <c r="I2" s="341"/>
      <c r="J2" s="341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75" x14ac:dyDescent="0.15">
      <c r="A3" s="83"/>
      <c r="B3" s="331" t="s">
        <v>156</v>
      </c>
      <c r="C3" s="331"/>
      <c r="D3" s="342">
        <v>42095</v>
      </c>
      <c r="E3" s="342"/>
      <c r="F3" s="342"/>
      <c r="G3" s="323" t="s">
        <v>155</v>
      </c>
      <c r="H3" s="342">
        <v>42460</v>
      </c>
      <c r="I3" s="342"/>
      <c r="J3" s="342"/>
      <c r="K3" s="82"/>
      <c r="L3" s="325" t="s">
        <v>150</v>
      </c>
      <c r="M3" s="325"/>
      <c r="N3" s="323"/>
      <c r="O3" s="321"/>
      <c r="P3" s="319" t="s">
        <v>151</v>
      </c>
      <c r="Q3" s="83"/>
    </row>
    <row r="4" spans="1:17" ht="24" x14ac:dyDescent="0.2">
      <c r="A4" s="81"/>
      <c r="B4" s="332"/>
      <c r="C4" s="332"/>
      <c r="D4" s="342"/>
      <c r="E4" s="342"/>
      <c r="F4" s="342"/>
      <c r="G4" s="330"/>
      <c r="H4" s="342"/>
      <c r="I4" s="342"/>
      <c r="J4" s="342"/>
      <c r="K4" s="82"/>
      <c r="L4" s="326"/>
      <c r="M4" s="326"/>
      <c r="N4" s="324"/>
      <c r="O4" s="322"/>
      <c r="P4" s="320"/>
      <c r="Q4" s="18"/>
    </row>
    <row r="5" spans="1:17" ht="24.75" customHeight="1" thickBot="1" x14ac:dyDescent="0.2">
      <c r="A5" s="56" t="s">
        <v>145</v>
      </c>
      <c r="B5" s="57"/>
      <c r="C5" s="57"/>
      <c r="G5" s="330"/>
      <c r="H5" s="330"/>
      <c r="I5" s="330"/>
      <c r="J5" s="330"/>
      <c r="K5" s="330"/>
      <c r="L5" s="330"/>
    </row>
    <row r="6" spans="1:17" ht="24.75" customHeight="1" x14ac:dyDescent="0.15">
      <c r="A6" s="333" t="s">
        <v>114</v>
      </c>
      <c r="B6" s="334"/>
      <c r="C6" s="58" t="s">
        <v>19</v>
      </c>
      <c r="D6" s="37" t="s">
        <v>92</v>
      </c>
      <c r="E6" s="35" t="s">
        <v>93</v>
      </c>
      <c r="F6" s="41" t="s">
        <v>89</v>
      </c>
      <c r="G6" s="366" t="s">
        <v>33</v>
      </c>
      <c r="H6" s="335"/>
      <c r="I6" s="335"/>
      <c r="J6" s="335"/>
      <c r="K6" s="335"/>
      <c r="L6" s="335"/>
      <c r="M6" s="335"/>
      <c r="N6" s="335"/>
      <c r="O6" s="335"/>
      <c r="P6" s="336"/>
    </row>
    <row r="7" spans="1:17" ht="24.75" customHeight="1" x14ac:dyDescent="0.15">
      <c r="A7" s="309" t="s">
        <v>94</v>
      </c>
      <c r="B7" s="308"/>
      <c r="C7" s="59">
        <v>11000</v>
      </c>
      <c r="D7" s="208"/>
      <c r="E7" s="209"/>
      <c r="F7" s="178">
        <f>E7-D7</f>
        <v>0</v>
      </c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7" ht="24.75" customHeight="1" x14ac:dyDescent="0.15">
      <c r="A8" s="307" t="s">
        <v>95</v>
      </c>
      <c r="B8" s="308"/>
      <c r="C8" s="59" t="s">
        <v>27</v>
      </c>
      <c r="D8" s="176">
        <f>SUM(D9:D13)</f>
        <v>0</v>
      </c>
      <c r="E8" s="177">
        <f>SUM(E9:E13)</f>
        <v>0</v>
      </c>
      <c r="F8" s="178">
        <f t="shared" ref="F8:F18" si="0">E8-D8</f>
        <v>0</v>
      </c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7" ht="24.75" customHeight="1" x14ac:dyDescent="0.15">
      <c r="A9" s="60"/>
      <c r="B9" s="61" t="s">
        <v>96</v>
      </c>
      <c r="C9" s="59">
        <v>11101</v>
      </c>
      <c r="D9" s="208"/>
      <c r="E9" s="209"/>
      <c r="F9" s="178">
        <f t="shared" si="0"/>
        <v>0</v>
      </c>
      <c r="G9" s="355"/>
      <c r="H9" s="355"/>
      <c r="I9" s="355"/>
      <c r="J9" s="355"/>
      <c r="K9" s="355"/>
      <c r="L9" s="355"/>
      <c r="M9" s="355"/>
      <c r="N9" s="355"/>
      <c r="O9" s="355"/>
      <c r="P9" s="356"/>
    </row>
    <row r="10" spans="1:17" ht="24.75" customHeight="1" x14ac:dyDescent="0.15">
      <c r="A10" s="60"/>
      <c r="B10" s="61" t="s">
        <v>97</v>
      </c>
      <c r="C10" s="59">
        <v>11102</v>
      </c>
      <c r="D10" s="208"/>
      <c r="E10" s="209"/>
      <c r="F10" s="178">
        <f t="shared" si="0"/>
        <v>0</v>
      </c>
      <c r="G10" s="355"/>
      <c r="H10" s="355"/>
      <c r="I10" s="355"/>
      <c r="J10" s="355"/>
      <c r="K10" s="355"/>
      <c r="L10" s="355"/>
      <c r="M10" s="355"/>
      <c r="N10" s="355"/>
      <c r="O10" s="355"/>
      <c r="P10" s="356"/>
    </row>
    <row r="11" spans="1:17" ht="24.75" customHeight="1" x14ac:dyDescent="0.15">
      <c r="A11" s="60"/>
      <c r="B11" s="62" t="s">
        <v>98</v>
      </c>
      <c r="C11" s="59">
        <v>11103</v>
      </c>
      <c r="D11" s="208"/>
      <c r="E11" s="209"/>
      <c r="F11" s="178">
        <f t="shared" si="0"/>
        <v>0</v>
      </c>
      <c r="G11" s="355"/>
      <c r="H11" s="355"/>
      <c r="I11" s="355"/>
      <c r="J11" s="355"/>
      <c r="K11" s="355"/>
      <c r="L11" s="355"/>
      <c r="M11" s="355"/>
      <c r="N11" s="355"/>
      <c r="O11" s="355"/>
      <c r="P11" s="356"/>
    </row>
    <row r="12" spans="1:17" ht="24.75" customHeight="1" x14ac:dyDescent="0.15">
      <c r="A12" s="60"/>
      <c r="B12" s="61" t="s">
        <v>99</v>
      </c>
      <c r="C12" s="59">
        <v>11104</v>
      </c>
      <c r="D12" s="208"/>
      <c r="E12" s="209"/>
      <c r="F12" s="178">
        <f t="shared" si="0"/>
        <v>0</v>
      </c>
      <c r="G12" s="355"/>
      <c r="H12" s="355"/>
      <c r="I12" s="355"/>
      <c r="J12" s="355"/>
      <c r="K12" s="355"/>
      <c r="L12" s="355"/>
      <c r="M12" s="355"/>
      <c r="N12" s="355"/>
      <c r="O12" s="355"/>
      <c r="P12" s="356"/>
    </row>
    <row r="13" spans="1:17" ht="24.75" customHeight="1" x14ac:dyDescent="0.15">
      <c r="A13" s="60"/>
      <c r="B13" s="61" t="s">
        <v>100</v>
      </c>
      <c r="C13" s="59">
        <v>11105</v>
      </c>
      <c r="D13" s="208"/>
      <c r="E13" s="209"/>
      <c r="F13" s="178">
        <f t="shared" si="0"/>
        <v>0</v>
      </c>
      <c r="G13" s="355"/>
      <c r="H13" s="355"/>
      <c r="I13" s="355"/>
      <c r="J13" s="355"/>
      <c r="K13" s="355"/>
      <c r="L13" s="355"/>
      <c r="M13" s="355"/>
      <c r="N13" s="355"/>
      <c r="O13" s="355"/>
      <c r="P13" s="356"/>
    </row>
    <row r="14" spans="1:17" ht="24.75" customHeight="1" x14ac:dyDescent="0.15">
      <c r="A14" s="307" t="s">
        <v>101</v>
      </c>
      <c r="B14" s="308"/>
      <c r="C14" s="59" t="s">
        <v>27</v>
      </c>
      <c r="D14" s="176">
        <f>SUM(D15:D17)</f>
        <v>0</v>
      </c>
      <c r="E14" s="177">
        <f>SUM(E15:E17)</f>
        <v>0</v>
      </c>
      <c r="F14" s="178">
        <f t="shared" si="0"/>
        <v>0</v>
      </c>
      <c r="G14" s="355"/>
      <c r="H14" s="355"/>
      <c r="I14" s="355"/>
      <c r="J14" s="355"/>
      <c r="K14" s="355"/>
      <c r="L14" s="355"/>
      <c r="M14" s="355"/>
      <c r="N14" s="355"/>
      <c r="O14" s="355"/>
      <c r="P14" s="356"/>
    </row>
    <row r="15" spans="1:17" ht="24.75" customHeight="1" x14ac:dyDescent="0.15">
      <c r="A15" s="63"/>
      <c r="B15" s="61" t="s">
        <v>102</v>
      </c>
      <c r="C15" s="59">
        <v>11201</v>
      </c>
      <c r="D15" s="208"/>
      <c r="E15" s="209"/>
      <c r="F15" s="178">
        <f t="shared" si="0"/>
        <v>0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6"/>
    </row>
    <row r="16" spans="1:17" ht="24.75" customHeight="1" x14ac:dyDescent="0.15">
      <c r="A16" s="63"/>
      <c r="B16" s="61" t="s">
        <v>103</v>
      </c>
      <c r="C16" s="59">
        <v>11202</v>
      </c>
      <c r="D16" s="208"/>
      <c r="E16" s="209"/>
      <c r="F16" s="178">
        <f t="shared" si="0"/>
        <v>0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6"/>
    </row>
    <row r="17" spans="1:16" ht="24.75" customHeight="1" thickBot="1" x14ac:dyDescent="0.2">
      <c r="A17" s="64"/>
      <c r="B17" s="65" t="s">
        <v>104</v>
      </c>
      <c r="C17" s="66">
        <v>11203</v>
      </c>
      <c r="D17" s="210"/>
      <c r="E17" s="211"/>
      <c r="F17" s="181">
        <f t="shared" si="0"/>
        <v>0</v>
      </c>
      <c r="G17" s="361"/>
      <c r="H17" s="361"/>
      <c r="I17" s="361"/>
      <c r="J17" s="361"/>
      <c r="K17" s="361"/>
      <c r="L17" s="361"/>
      <c r="M17" s="361"/>
      <c r="N17" s="361"/>
      <c r="O17" s="361"/>
      <c r="P17" s="362"/>
    </row>
    <row r="18" spans="1:16" ht="24.75" customHeight="1" thickTop="1" thickBot="1" x14ac:dyDescent="0.2">
      <c r="A18" s="269" t="s">
        <v>34</v>
      </c>
      <c r="B18" s="270"/>
      <c r="C18" s="271"/>
      <c r="D18" s="182">
        <f>SUM(D7,D8,D14)</f>
        <v>0</v>
      </c>
      <c r="E18" s="183">
        <f>SUM(E7,E8,E14)</f>
        <v>0</v>
      </c>
      <c r="F18" s="184">
        <f t="shared" si="0"/>
        <v>0</v>
      </c>
    </row>
    <row r="19" spans="1:16" ht="9" customHeight="1" thickBot="1" x14ac:dyDescent="0.2">
      <c r="A19" s="67"/>
      <c r="B19" s="67"/>
      <c r="C19" s="67"/>
      <c r="D19" s="42"/>
      <c r="E19" s="42"/>
      <c r="F19" s="42"/>
    </row>
    <row r="20" spans="1:16" ht="24.75" customHeight="1" x14ac:dyDescent="0.15">
      <c r="A20" s="313" t="s">
        <v>115</v>
      </c>
      <c r="B20" s="314"/>
      <c r="C20" s="77" t="s">
        <v>19</v>
      </c>
      <c r="D20" s="37" t="s">
        <v>92</v>
      </c>
      <c r="E20" s="35" t="s">
        <v>93</v>
      </c>
      <c r="F20" s="41" t="s">
        <v>88</v>
      </c>
      <c r="G20" s="363" t="s">
        <v>33</v>
      </c>
      <c r="H20" s="364"/>
      <c r="I20" s="364"/>
      <c r="J20" s="364"/>
      <c r="K20" s="364"/>
      <c r="L20" s="364"/>
      <c r="M20" s="364"/>
      <c r="N20" s="364"/>
      <c r="O20" s="364"/>
      <c r="P20" s="365"/>
    </row>
    <row r="21" spans="1:16" ht="24.75" customHeight="1" x14ac:dyDescent="0.15">
      <c r="A21" s="309" t="s">
        <v>95</v>
      </c>
      <c r="B21" s="308"/>
      <c r="C21" s="59">
        <v>12100</v>
      </c>
      <c r="D21" s="208"/>
      <c r="E21" s="209"/>
      <c r="F21" s="178">
        <f>D21-E21</f>
        <v>0</v>
      </c>
      <c r="G21" s="355"/>
      <c r="H21" s="355"/>
      <c r="I21" s="355"/>
      <c r="J21" s="355"/>
      <c r="K21" s="355"/>
      <c r="L21" s="355"/>
      <c r="M21" s="355"/>
      <c r="N21" s="355"/>
      <c r="O21" s="355"/>
      <c r="P21" s="356"/>
    </row>
    <row r="22" spans="1:16" ht="24.75" customHeight="1" x14ac:dyDescent="0.15">
      <c r="A22" s="309" t="s">
        <v>136</v>
      </c>
      <c r="B22" s="308"/>
      <c r="C22" s="59">
        <v>12200</v>
      </c>
      <c r="D22" s="208"/>
      <c r="E22" s="209"/>
      <c r="F22" s="178">
        <f t="shared" ref="F22:F38" si="1">D22-E22</f>
        <v>0</v>
      </c>
      <c r="G22" s="355"/>
      <c r="H22" s="355"/>
      <c r="I22" s="355"/>
      <c r="J22" s="355"/>
      <c r="K22" s="355"/>
      <c r="L22" s="355"/>
      <c r="M22" s="355"/>
      <c r="N22" s="355"/>
      <c r="O22" s="355"/>
      <c r="P22" s="356"/>
    </row>
    <row r="23" spans="1:16" ht="24.75" customHeight="1" x14ac:dyDescent="0.15">
      <c r="A23" s="307" t="s">
        <v>137</v>
      </c>
      <c r="B23" s="308"/>
      <c r="C23" s="59" t="s">
        <v>27</v>
      </c>
      <c r="D23" s="176">
        <f>SUM(D24:D25)</f>
        <v>0</v>
      </c>
      <c r="E23" s="177">
        <f>SUM(E24:E25)</f>
        <v>0</v>
      </c>
      <c r="F23" s="178">
        <f t="shared" ref="F23:F25" si="2">D23-E23</f>
        <v>0</v>
      </c>
      <c r="G23" s="355"/>
      <c r="H23" s="355"/>
      <c r="I23" s="355"/>
      <c r="J23" s="355"/>
      <c r="K23" s="355"/>
      <c r="L23" s="355"/>
      <c r="M23" s="355"/>
      <c r="N23" s="355"/>
      <c r="O23" s="355"/>
      <c r="P23" s="356"/>
    </row>
    <row r="24" spans="1:16" ht="24.75" customHeight="1" x14ac:dyDescent="0.15">
      <c r="A24" s="63"/>
      <c r="B24" s="61" t="s">
        <v>140</v>
      </c>
      <c r="C24" s="59">
        <v>12301</v>
      </c>
      <c r="D24" s="208"/>
      <c r="E24" s="209"/>
      <c r="F24" s="178">
        <f t="shared" si="2"/>
        <v>0</v>
      </c>
      <c r="G24" s="355"/>
      <c r="H24" s="355"/>
      <c r="I24" s="355"/>
      <c r="J24" s="355"/>
      <c r="K24" s="355"/>
      <c r="L24" s="355"/>
      <c r="M24" s="355"/>
      <c r="N24" s="355"/>
      <c r="O24" s="355"/>
      <c r="P24" s="356"/>
    </row>
    <row r="25" spans="1:16" ht="24.75" customHeight="1" x14ac:dyDescent="0.15">
      <c r="A25" s="76"/>
      <c r="B25" s="61" t="s">
        <v>139</v>
      </c>
      <c r="C25" s="59">
        <v>12302</v>
      </c>
      <c r="D25" s="208"/>
      <c r="E25" s="209"/>
      <c r="F25" s="178">
        <f t="shared" si="2"/>
        <v>0</v>
      </c>
      <c r="G25" s="355"/>
      <c r="H25" s="355"/>
      <c r="I25" s="355"/>
      <c r="J25" s="355"/>
      <c r="K25" s="355"/>
      <c r="L25" s="355"/>
      <c r="M25" s="355"/>
      <c r="N25" s="355"/>
      <c r="O25" s="355"/>
      <c r="P25" s="356"/>
    </row>
    <row r="26" spans="1:16" ht="24.75" customHeight="1" x14ac:dyDescent="0.15">
      <c r="A26" s="307" t="s">
        <v>125</v>
      </c>
      <c r="B26" s="308"/>
      <c r="C26" s="59" t="s">
        <v>27</v>
      </c>
      <c r="D26" s="176">
        <f>SUM(D27:D36)</f>
        <v>0</v>
      </c>
      <c r="E26" s="177">
        <f>SUM(E27:E36)</f>
        <v>0</v>
      </c>
      <c r="F26" s="178">
        <f t="shared" si="1"/>
        <v>0</v>
      </c>
      <c r="G26" s="355"/>
      <c r="H26" s="355"/>
      <c r="I26" s="355"/>
      <c r="J26" s="355"/>
      <c r="K26" s="355"/>
      <c r="L26" s="355"/>
      <c r="M26" s="355"/>
      <c r="N26" s="355"/>
      <c r="O26" s="355"/>
      <c r="P26" s="356"/>
    </row>
    <row r="27" spans="1:16" ht="24.75" customHeight="1" x14ac:dyDescent="0.15">
      <c r="A27" s="63"/>
      <c r="B27" s="61" t="s">
        <v>105</v>
      </c>
      <c r="C27" s="59">
        <v>12401</v>
      </c>
      <c r="D27" s="208"/>
      <c r="E27" s="209"/>
      <c r="F27" s="178">
        <f t="shared" si="1"/>
        <v>0</v>
      </c>
      <c r="G27" s="355"/>
      <c r="H27" s="355"/>
      <c r="I27" s="355"/>
      <c r="J27" s="355"/>
      <c r="K27" s="355"/>
      <c r="L27" s="355"/>
      <c r="M27" s="355"/>
      <c r="N27" s="355"/>
      <c r="O27" s="355"/>
      <c r="P27" s="356"/>
    </row>
    <row r="28" spans="1:16" ht="24.75" customHeight="1" x14ac:dyDescent="0.15">
      <c r="A28" s="63"/>
      <c r="B28" s="61" t="s">
        <v>106</v>
      </c>
      <c r="C28" s="59">
        <v>12402</v>
      </c>
      <c r="D28" s="208"/>
      <c r="E28" s="209"/>
      <c r="F28" s="178">
        <f t="shared" si="1"/>
        <v>0</v>
      </c>
      <c r="G28" s="355"/>
      <c r="H28" s="355"/>
      <c r="I28" s="355"/>
      <c r="J28" s="355"/>
      <c r="K28" s="355"/>
      <c r="L28" s="355"/>
      <c r="M28" s="355"/>
      <c r="N28" s="355"/>
      <c r="O28" s="355"/>
      <c r="P28" s="356"/>
    </row>
    <row r="29" spans="1:16" ht="24.75" customHeight="1" x14ac:dyDescent="0.15">
      <c r="A29" s="63"/>
      <c r="B29" s="61" t="s">
        <v>107</v>
      </c>
      <c r="C29" s="59">
        <v>12403</v>
      </c>
      <c r="D29" s="208"/>
      <c r="E29" s="209"/>
      <c r="F29" s="178">
        <f t="shared" si="1"/>
        <v>0</v>
      </c>
      <c r="G29" s="355"/>
      <c r="H29" s="355"/>
      <c r="I29" s="355"/>
      <c r="J29" s="355"/>
      <c r="K29" s="355"/>
      <c r="L29" s="355"/>
      <c r="M29" s="355"/>
      <c r="N29" s="355"/>
      <c r="O29" s="355"/>
      <c r="P29" s="356"/>
    </row>
    <row r="30" spans="1:16" ht="24.75" customHeight="1" x14ac:dyDescent="0.15">
      <c r="A30" s="63"/>
      <c r="B30" s="61" t="s">
        <v>108</v>
      </c>
      <c r="C30" s="59">
        <v>12404</v>
      </c>
      <c r="D30" s="208"/>
      <c r="E30" s="209"/>
      <c r="F30" s="178">
        <f t="shared" si="1"/>
        <v>0</v>
      </c>
      <c r="G30" s="355"/>
      <c r="H30" s="355"/>
      <c r="I30" s="355"/>
      <c r="J30" s="355"/>
      <c r="K30" s="355"/>
      <c r="L30" s="355"/>
      <c r="M30" s="355"/>
      <c r="N30" s="355"/>
      <c r="O30" s="355"/>
      <c r="P30" s="356"/>
    </row>
    <row r="31" spans="1:16" ht="24.75" customHeight="1" x14ac:dyDescent="0.15">
      <c r="A31" s="63"/>
      <c r="B31" s="61" t="s">
        <v>109</v>
      </c>
      <c r="C31" s="59">
        <v>12405</v>
      </c>
      <c r="D31" s="208"/>
      <c r="E31" s="209"/>
      <c r="F31" s="178">
        <f t="shared" si="1"/>
        <v>0</v>
      </c>
      <c r="G31" s="355"/>
      <c r="H31" s="355"/>
      <c r="I31" s="355"/>
      <c r="J31" s="355"/>
      <c r="K31" s="355"/>
      <c r="L31" s="355"/>
      <c r="M31" s="355"/>
      <c r="N31" s="355"/>
      <c r="O31" s="355"/>
      <c r="P31" s="356"/>
    </row>
    <row r="32" spans="1:16" ht="24.75" customHeight="1" x14ac:dyDescent="0.15">
      <c r="A32" s="63"/>
      <c r="B32" s="61" t="s">
        <v>110</v>
      </c>
      <c r="C32" s="59">
        <v>12406</v>
      </c>
      <c r="D32" s="208"/>
      <c r="E32" s="209"/>
      <c r="F32" s="178">
        <f t="shared" si="1"/>
        <v>0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6"/>
    </row>
    <row r="33" spans="1:16" ht="24.75" customHeight="1" x14ac:dyDescent="0.15">
      <c r="A33" s="63"/>
      <c r="B33" s="61" t="s">
        <v>111</v>
      </c>
      <c r="C33" s="59">
        <v>12407</v>
      </c>
      <c r="D33" s="208"/>
      <c r="E33" s="209"/>
      <c r="F33" s="178">
        <f t="shared" si="1"/>
        <v>0</v>
      </c>
      <c r="G33" s="355"/>
      <c r="H33" s="355"/>
      <c r="I33" s="355"/>
      <c r="J33" s="355"/>
      <c r="K33" s="355"/>
      <c r="L33" s="355"/>
      <c r="M33" s="355"/>
      <c r="N33" s="355"/>
      <c r="O33" s="355"/>
      <c r="P33" s="356"/>
    </row>
    <row r="34" spans="1:16" ht="24.75" customHeight="1" x14ac:dyDescent="0.15">
      <c r="A34" s="63"/>
      <c r="B34" s="61" t="s">
        <v>112</v>
      </c>
      <c r="C34" s="59">
        <v>12408</v>
      </c>
      <c r="D34" s="208"/>
      <c r="E34" s="209"/>
      <c r="F34" s="178">
        <f t="shared" si="1"/>
        <v>0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6"/>
    </row>
    <row r="35" spans="1:16" ht="24.75" customHeight="1" x14ac:dyDescent="0.15">
      <c r="A35" s="63"/>
      <c r="B35" s="61" t="s">
        <v>113</v>
      </c>
      <c r="C35" s="59">
        <v>12409</v>
      </c>
      <c r="D35" s="208"/>
      <c r="E35" s="209"/>
      <c r="F35" s="178">
        <f t="shared" si="1"/>
        <v>0</v>
      </c>
      <c r="G35" s="355"/>
      <c r="H35" s="355"/>
      <c r="I35" s="355"/>
      <c r="J35" s="355"/>
      <c r="K35" s="355"/>
      <c r="L35" s="355"/>
      <c r="M35" s="355"/>
      <c r="N35" s="355"/>
      <c r="O35" s="355"/>
      <c r="P35" s="356"/>
    </row>
    <row r="36" spans="1:16" ht="24.75" customHeight="1" x14ac:dyDescent="0.15">
      <c r="A36" s="76"/>
      <c r="B36" s="61" t="s">
        <v>135</v>
      </c>
      <c r="C36" s="59">
        <v>12410</v>
      </c>
      <c r="D36" s="258"/>
      <c r="E36" s="259"/>
      <c r="F36" s="178">
        <f t="shared" si="1"/>
        <v>0</v>
      </c>
      <c r="G36" s="360"/>
      <c r="H36" s="355"/>
      <c r="I36" s="355"/>
      <c r="J36" s="355"/>
      <c r="K36" s="355"/>
      <c r="L36" s="355"/>
      <c r="M36" s="355"/>
      <c r="N36" s="355"/>
      <c r="O36" s="355"/>
      <c r="P36" s="356"/>
    </row>
    <row r="37" spans="1:16" ht="24.75" customHeight="1" thickBot="1" x14ac:dyDescent="0.2">
      <c r="A37" s="256" t="s">
        <v>184</v>
      </c>
      <c r="B37" s="257"/>
      <c r="C37" s="66">
        <v>12500</v>
      </c>
      <c r="D37" s="260"/>
      <c r="E37" s="261"/>
      <c r="F37" s="181">
        <f t="shared" si="1"/>
        <v>0</v>
      </c>
      <c r="G37" s="357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6" ht="24.75" customHeight="1" thickTop="1" thickBot="1" x14ac:dyDescent="0.2">
      <c r="A38" s="269" t="s">
        <v>35</v>
      </c>
      <c r="B38" s="270"/>
      <c r="C38" s="271"/>
      <c r="D38" s="182">
        <f>SUM(D21:D23,D26,D37)</f>
        <v>0</v>
      </c>
      <c r="E38" s="183">
        <f>SUM(E21:E23,E26,E37)</f>
        <v>0</v>
      </c>
      <c r="F38" s="184">
        <f t="shared" si="1"/>
        <v>0</v>
      </c>
    </row>
    <row r="39" spans="1:16" ht="24.75" customHeight="1" thickBot="1" x14ac:dyDescent="0.2">
      <c r="A39" s="272" t="s">
        <v>36</v>
      </c>
      <c r="B39" s="273"/>
      <c r="C39" s="273"/>
      <c r="D39" s="187">
        <f>D18-D38</f>
        <v>0</v>
      </c>
      <c r="E39" s="188">
        <f>E18-E38</f>
        <v>0</v>
      </c>
      <c r="F39" s="189">
        <f t="shared" ref="F39" si="3">E39-D39</f>
        <v>0</v>
      </c>
    </row>
    <row r="40" spans="1:16" ht="24.75" customHeight="1" x14ac:dyDescent="0.15">
      <c r="A40" s="68"/>
      <c r="B40" s="57"/>
      <c r="C40" s="57"/>
    </row>
    <row r="41" spans="1:16" ht="20.25" customHeight="1" thickBot="1" x14ac:dyDescent="0.2">
      <c r="A41" s="274" t="s">
        <v>146</v>
      </c>
      <c r="B41" s="274"/>
      <c r="C41" s="57"/>
    </row>
    <row r="42" spans="1:16" ht="25.5" customHeight="1" x14ac:dyDescent="0.15">
      <c r="A42" s="298" t="s">
        <v>114</v>
      </c>
      <c r="B42" s="299"/>
      <c r="C42" s="275" t="s">
        <v>19</v>
      </c>
      <c r="D42" s="349" t="s">
        <v>92</v>
      </c>
      <c r="E42" s="351" t="s">
        <v>93</v>
      </c>
      <c r="F42" s="353" t="s">
        <v>91</v>
      </c>
      <c r="G42" s="55" t="s">
        <v>57</v>
      </c>
      <c r="H42" s="53" t="s">
        <v>58</v>
      </c>
      <c r="I42" s="53" t="s">
        <v>59</v>
      </c>
      <c r="J42" s="53" t="s">
        <v>60</v>
      </c>
      <c r="K42" s="53" t="s">
        <v>61</v>
      </c>
      <c r="L42" s="53" t="s">
        <v>62</v>
      </c>
      <c r="M42" s="53" t="s">
        <v>63</v>
      </c>
      <c r="N42" s="53" t="s">
        <v>64</v>
      </c>
      <c r="O42" s="54" t="s">
        <v>56</v>
      </c>
      <c r="P42" s="15"/>
    </row>
    <row r="43" spans="1:16" x14ac:dyDescent="0.15">
      <c r="A43" s="300"/>
      <c r="B43" s="301"/>
      <c r="C43" s="276"/>
      <c r="D43" s="350" t="s">
        <v>92</v>
      </c>
      <c r="E43" s="352" t="s">
        <v>93</v>
      </c>
      <c r="F43" s="354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15">
      <c r="A44" s="69" t="s">
        <v>1</v>
      </c>
      <c r="B44" s="70" t="str">
        <f t="shared" ref="B44:B51" si="4">IFERROR(VLOOKUP(C44-(ROUNDDOWN(C44/10,0)*10),事業マスタ,2,0),"")</f>
        <v>-</v>
      </c>
      <c r="C44" s="59">
        <v>211</v>
      </c>
      <c r="D44" s="208"/>
      <c r="E44" s="212"/>
      <c r="F44" s="178">
        <f t="shared" ref="F44:F51" si="5">E44-D44</f>
        <v>0</v>
      </c>
      <c r="G44" s="216"/>
      <c r="H44" s="217"/>
      <c r="I44" s="217"/>
      <c r="J44" s="217"/>
      <c r="K44" s="217"/>
      <c r="L44" s="217"/>
      <c r="M44" s="217"/>
      <c r="N44" s="217"/>
      <c r="O44" s="218"/>
      <c r="P44" s="20"/>
    </row>
    <row r="45" spans="1:16" ht="25.5" customHeight="1" x14ac:dyDescent="0.15">
      <c r="A45" s="69" t="s">
        <v>2</v>
      </c>
      <c r="B45" s="70" t="str">
        <f t="shared" si="4"/>
        <v>-</v>
      </c>
      <c r="C45" s="59">
        <v>212</v>
      </c>
      <c r="D45" s="208"/>
      <c r="E45" s="212"/>
      <c r="F45" s="178">
        <f t="shared" si="5"/>
        <v>0</v>
      </c>
      <c r="G45" s="216"/>
      <c r="H45" s="217"/>
      <c r="I45" s="217"/>
      <c r="J45" s="217"/>
      <c r="K45" s="217"/>
      <c r="L45" s="217"/>
      <c r="M45" s="217"/>
      <c r="N45" s="217"/>
      <c r="O45" s="218"/>
      <c r="P45" s="20"/>
    </row>
    <row r="46" spans="1:16" ht="25.5" customHeight="1" x14ac:dyDescent="0.15">
      <c r="A46" s="69" t="s">
        <v>3</v>
      </c>
      <c r="B46" s="70" t="str">
        <f t="shared" si="4"/>
        <v>-</v>
      </c>
      <c r="C46" s="59">
        <v>213</v>
      </c>
      <c r="D46" s="208"/>
      <c r="E46" s="212"/>
      <c r="F46" s="178">
        <f t="shared" si="5"/>
        <v>0</v>
      </c>
      <c r="G46" s="216"/>
      <c r="H46" s="217"/>
      <c r="I46" s="217"/>
      <c r="J46" s="217"/>
      <c r="K46" s="217"/>
      <c r="L46" s="217"/>
      <c r="M46" s="217"/>
      <c r="N46" s="217"/>
      <c r="O46" s="218"/>
      <c r="P46" s="20"/>
    </row>
    <row r="47" spans="1:16" ht="25.5" customHeight="1" x14ac:dyDescent="0.15">
      <c r="A47" s="69" t="s">
        <v>4</v>
      </c>
      <c r="B47" s="70" t="str">
        <f t="shared" si="4"/>
        <v>-</v>
      </c>
      <c r="C47" s="59">
        <v>214</v>
      </c>
      <c r="D47" s="208"/>
      <c r="E47" s="212"/>
      <c r="F47" s="178">
        <f t="shared" si="5"/>
        <v>0</v>
      </c>
      <c r="G47" s="216"/>
      <c r="H47" s="217"/>
      <c r="I47" s="217"/>
      <c r="J47" s="217"/>
      <c r="K47" s="217"/>
      <c r="L47" s="217"/>
      <c r="M47" s="217"/>
      <c r="N47" s="217"/>
      <c r="O47" s="218"/>
      <c r="P47" s="20"/>
    </row>
    <row r="48" spans="1:16" ht="25.5" customHeight="1" x14ac:dyDescent="0.15">
      <c r="A48" s="69" t="s">
        <v>5</v>
      </c>
      <c r="B48" s="70" t="str">
        <f t="shared" si="4"/>
        <v>-</v>
      </c>
      <c r="C48" s="59">
        <v>215</v>
      </c>
      <c r="D48" s="208"/>
      <c r="E48" s="212"/>
      <c r="F48" s="178">
        <f t="shared" si="5"/>
        <v>0</v>
      </c>
      <c r="G48" s="216"/>
      <c r="H48" s="217"/>
      <c r="I48" s="217"/>
      <c r="J48" s="217"/>
      <c r="K48" s="217"/>
      <c r="L48" s="217"/>
      <c r="M48" s="217"/>
      <c r="N48" s="217"/>
      <c r="O48" s="218"/>
      <c r="P48" s="20"/>
    </row>
    <row r="49" spans="1:17" ht="25.5" customHeight="1" x14ac:dyDescent="0.15">
      <c r="A49" s="69" t="s">
        <v>6</v>
      </c>
      <c r="B49" s="70" t="str">
        <f t="shared" si="4"/>
        <v>-</v>
      </c>
      <c r="C49" s="59">
        <v>216</v>
      </c>
      <c r="D49" s="208"/>
      <c r="E49" s="212"/>
      <c r="F49" s="178">
        <f t="shared" si="5"/>
        <v>0</v>
      </c>
      <c r="G49" s="216"/>
      <c r="H49" s="217"/>
      <c r="I49" s="217"/>
      <c r="J49" s="217"/>
      <c r="K49" s="217"/>
      <c r="L49" s="217"/>
      <c r="M49" s="217"/>
      <c r="N49" s="217"/>
      <c r="O49" s="218"/>
      <c r="P49" s="20"/>
    </row>
    <row r="50" spans="1:17" ht="25.5" customHeight="1" x14ac:dyDescent="0.15">
      <c r="A50" s="69" t="s">
        <v>7</v>
      </c>
      <c r="B50" s="70" t="str">
        <f t="shared" si="4"/>
        <v>-</v>
      </c>
      <c r="C50" s="59">
        <v>217</v>
      </c>
      <c r="D50" s="208"/>
      <c r="E50" s="213"/>
      <c r="F50" s="178">
        <f t="shared" si="5"/>
        <v>0</v>
      </c>
      <c r="G50" s="219"/>
      <c r="H50" s="220"/>
      <c r="I50" s="220"/>
      <c r="J50" s="220"/>
      <c r="K50" s="220"/>
      <c r="L50" s="220"/>
      <c r="M50" s="220"/>
      <c r="N50" s="220"/>
      <c r="O50" s="221"/>
      <c r="P50" s="20"/>
    </row>
    <row r="51" spans="1:17" ht="25.5" customHeight="1" thickBot="1" x14ac:dyDescent="0.2">
      <c r="A51" s="71" t="s">
        <v>8</v>
      </c>
      <c r="B51" s="72" t="str">
        <f t="shared" si="4"/>
        <v>-</v>
      </c>
      <c r="C51" s="73">
        <v>218</v>
      </c>
      <c r="D51" s="208"/>
      <c r="E51" s="214"/>
      <c r="F51" s="186">
        <f t="shared" si="5"/>
        <v>0</v>
      </c>
      <c r="G51" s="222"/>
      <c r="H51" s="223"/>
      <c r="I51" s="223"/>
      <c r="J51" s="223"/>
      <c r="K51" s="223"/>
      <c r="L51" s="223"/>
      <c r="M51" s="223"/>
      <c r="N51" s="223"/>
      <c r="O51" s="224"/>
      <c r="P51" s="20"/>
    </row>
    <row r="52" spans="1:17" ht="9" customHeight="1" thickBot="1" x14ac:dyDescent="0.2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15">
      <c r="A53" s="298" t="s">
        <v>115</v>
      </c>
      <c r="B53" s="299"/>
      <c r="C53" s="275" t="s">
        <v>19</v>
      </c>
      <c r="D53" s="349" t="s">
        <v>92</v>
      </c>
      <c r="E53" s="351" t="s">
        <v>93</v>
      </c>
      <c r="F53" s="353" t="s">
        <v>90</v>
      </c>
      <c r="G53" s="55" t="s">
        <v>47</v>
      </c>
      <c r="H53" s="53" t="s">
        <v>48</v>
      </c>
      <c r="I53" s="53" t="s">
        <v>49</v>
      </c>
      <c r="J53" s="53" t="s">
        <v>50</v>
      </c>
      <c r="K53" s="53" t="s">
        <v>51</v>
      </c>
      <c r="L53" s="53" t="s">
        <v>52</v>
      </c>
      <c r="M53" s="53" t="s">
        <v>53</v>
      </c>
      <c r="N53" s="53" t="s">
        <v>54</v>
      </c>
      <c r="O53" s="53" t="s">
        <v>55</v>
      </c>
      <c r="P53" s="54" t="s">
        <v>56</v>
      </c>
      <c r="Q53" s="267" t="s">
        <v>37</v>
      </c>
    </row>
    <row r="54" spans="1:17" x14ac:dyDescent="0.15">
      <c r="A54" s="300"/>
      <c r="B54" s="301"/>
      <c r="C54" s="276"/>
      <c r="D54" s="350" t="s">
        <v>92</v>
      </c>
      <c r="E54" s="352" t="s">
        <v>93</v>
      </c>
      <c r="F54" s="354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268"/>
    </row>
    <row r="55" spans="1:17" ht="25.5" customHeight="1" x14ac:dyDescent="0.15">
      <c r="A55" s="69" t="s">
        <v>1</v>
      </c>
      <c r="B55" s="70" t="str">
        <f t="shared" ref="B55:B62" si="6">IFERROR(VLOOKUP(C55-(ROUNDDOWN(C55/10,0)*10),事業マスタ,2,0),"")</f>
        <v>-</v>
      </c>
      <c r="C55" s="59">
        <v>221</v>
      </c>
      <c r="D55" s="208"/>
      <c r="E55" s="212"/>
      <c r="F55" s="178">
        <f t="shared" ref="F55:F62" si="7">D55-E55</f>
        <v>0</v>
      </c>
      <c r="G55" s="216"/>
      <c r="H55" s="217"/>
      <c r="I55" s="217"/>
      <c r="J55" s="217"/>
      <c r="K55" s="217"/>
      <c r="L55" s="217"/>
      <c r="M55" s="217"/>
      <c r="N55" s="217"/>
      <c r="O55" s="217"/>
      <c r="P55" s="218"/>
      <c r="Q55" s="193">
        <f t="shared" ref="Q55:Q62" si="8">E44-E55</f>
        <v>0</v>
      </c>
    </row>
    <row r="56" spans="1:17" ht="25.5" customHeight="1" x14ac:dyDescent="0.15">
      <c r="A56" s="69" t="s">
        <v>2</v>
      </c>
      <c r="B56" s="70" t="str">
        <f t="shared" si="6"/>
        <v>-</v>
      </c>
      <c r="C56" s="59">
        <v>222</v>
      </c>
      <c r="D56" s="208"/>
      <c r="E56" s="212"/>
      <c r="F56" s="178">
        <f t="shared" si="7"/>
        <v>0</v>
      </c>
      <c r="G56" s="216"/>
      <c r="H56" s="217"/>
      <c r="I56" s="217"/>
      <c r="J56" s="217"/>
      <c r="K56" s="217"/>
      <c r="L56" s="217"/>
      <c r="M56" s="217"/>
      <c r="N56" s="217"/>
      <c r="O56" s="217"/>
      <c r="P56" s="218"/>
      <c r="Q56" s="193">
        <f t="shared" si="8"/>
        <v>0</v>
      </c>
    </row>
    <row r="57" spans="1:17" ht="25.5" customHeight="1" x14ac:dyDescent="0.15">
      <c r="A57" s="69" t="s">
        <v>3</v>
      </c>
      <c r="B57" s="70" t="str">
        <f t="shared" si="6"/>
        <v>-</v>
      </c>
      <c r="C57" s="59">
        <v>223</v>
      </c>
      <c r="D57" s="208"/>
      <c r="E57" s="212"/>
      <c r="F57" s="178">
        <f t="shared" si="7"/>
        <v>0</v>
      </c>
      <c r="G57" s="216"/>
      <c r="H57" s="217"/>
      <c r="I57" s="217"/>
      <c r="J57" s="217"/>
      <c r="K57" s="217"/>
      <c r="L57" s="217"/>
      <c r="M57" s="217"/>
      <c r="N57" s="217"/>
      <c r="O57" s="217"/>
      <c r="P57" s="218"/>
      <c r="Q57" s="193">
        <f t="shared" si="8"/>
        <v>0</v>
      </c>
    </row>
    <row r="58" spans="1:17" ht="25.5" customHeight="1" x14ac:dyDescent="0.15">
      <c r="A58" s="69" t="s">
        <v>4</v>
      </c>
      <c r="B58" s="70" t="str">
        <f t="shared" si="6"/>
        <v>-</v>
      </c>
      <c r="C58" s="59">
        <v>224</v>
      </c>
      <c r="D58" s="208"/>
      <c r="E58" s="212"/>
      <c r="F58" s="178">
        <f t="shared" si="7"/>
        <v>0</v>
      </c>
      <c r="G58" s="216"/>
      <c r="H58" s="217"/>
      <c r="I58" s="217"/>
      <c r="J58" s="217"/>
      <c r="K58" s="217"/>
      <c r="L58" s="217"/>
      <c r="M58" s="217"/>
      <c r="N58" s="217"/>
      <c r="O58" s="217"/>
      <c r="P58" s="218"/>
      <c r="Q58" s="193">
        <f t="shared" si="8"/>
        <v>0</v>
      </c>
    </row>
    <row r="59" spans="1:17" ht="25.5" customHeight="1" x14ac:dyDescent="0.15">
      <c r="A59" s="69" t="s">
        <v>5</v>
      </c>
      <c r="B59" s="70" t="str">
        <f t="shared" si="6"/>
        <v>-</v>
      </c>
      <c r="C59" s="59">
        <v>225</v>
      </c>
      <c r="D59" s="208"/>
      <c r="E59" s="212"/>
      <c r="F59" s="178">
        <f t="shared" si="7"/>
        <v>0</v>
      </c>
      <c r="G59" s="216"/>
      <c r="H59" s="217"/>
      <c r="I59" s="217"/>
      <c r="J59" s="217"/>
      <c r="K59" s="217"/>
      <c r="L59" s="217"/>
      <c r="M59" s="217"/>
      <c r="N59" s="217"/>
      <c r="O59" s="217"/>
      <c r="P59" s="218"/>
      <c r="Q59" s="193">
        <f t="shared" si="8"/>
        <v>0</v>
      </c>
    </row>
    <row r="60" spans="1:17" ht="25.5" customHeight="1" x14ac:dyDescent="0.15">
      <c r="A60" s="69" t="s">
        <v>6</v>
      </c>
      <c r="B60" s="70" t="str">
        <f t="shared" si="6"/>
        <v>-</v>
      </c>
      <c r="C60" s="59">
        <v>226</v>
      </c>
      <c r="D60" s="208"/>
      <c r="E60" s="212"/>
      <c r="F60" s="178">
        <f t="shared" si="7"/>
        <v>0</v>
      </c>
      <c r="G60" s="216"/>
      <c r="H60" s="217"/>
      <c r="I60" s="217"/>
      <c r="J60" s="217"/>
      <c r="K60" s="217"/>
      <c r="L60" s="217"/>
      <c r="M60" s="217"/>
      <c r="N60" s="217"/>
      <c r="O60" s="217"/>
      <c r="P60" s="218"/>
      <c r="Q60" s="193">
        <f t="shared" si="8"/>
        <v>0</v>
      </c>
    </row>
    <row r="61" spans="1:17" ht="25.5" customHeight="1" x14ac:dyDescent="0.15">
      <c r="A61" s="69" t="s">
        <v>7</v>
      </c>
      <c r="B61" s="70" t="str">
        <f t="shared" si="6"/>
        <v>-</v>
      </c>
      <c r="C61" s="59">
        <v>227</v>
      </c>
      <c r="D61" s="208"/>
      <c r="E61" s="213"/>
      <c r="F61" s="178">
        <f t="shared" si="7"/>
        <v>0</v>
      </c>
      <c r="G61" s="219"/>
      <c r="H61" s="220"/>
      <c r="I61" s="220"/>
      <c r="J61" s="220"/>
      <c r="K61" s="220"/>
      <c r="L61" s="220"/>
      <c r="M61" s="220"/>
      <c r="N61" s="220"/>
      <c r="O61" s="220"/>
      <c r="P61" s="221"/>
      <c r="Q61" s="193">
        <f t="shared" si="8"/>
        <v>0</v>
      </c>
    </row>
    <row r="62" spans="1:17" ht="25.5" customHeight="1" thickBot="1" x14ac:dyDescent="0.2">
      <c r="A62" s="69" t="s">
        <v>8</v>
      </c>
      <c r="B62" s="72" t="str">
        <f t="shared" si="6"/>
        <v>-</v>
      </c>
      <c r="C62" s="59">
        <v>228</v>
      </c>
      <c r="D62" s="215"/>
      <c r="E62" s="214"/>
      <c r="F62" s="186">
        <f t="shared" si="7"/>
        <v>0</v>
      </c>
      <c r="G62" s="222"/>
      <c r="H62" s="223"/>
      <c r="I62" s="223"/>
      <c r="J62" s="223"/>
      <c r="K62" s="223"/>
      <c r="L62" s="223"/>
      <c r="M62" s="223"/>
      <c r="N62" s="223"/>
      <c r="O62" s="223"/>
      <c r="P62" s="224"/>
      <c r="Q62" s="193">
        <f t="shared" si="8"/>
        <v>0</v>
      </c>
    </row>
    <row r="63" spans="1:17" ht="34.5" customHeight="1" thickBot="1" x14ac:dyDescent="0.2">
      <c r="A63" s="12"/>
      <c r="B63" s="12"/>
      <c r="C63" s="13"/>
      <c r="D63" s="13"/>
      <c r="E63" s="13"/>
      <c r="F63" s="40"/>
      <c r="G63" s="14"/>
      <c r="H63" s="14"/>
      <c r="I63" s="14"/>
      <c r="J63" s="14"/>
      <c r="K63" s="14"/>
      <c r="L63" s="14"/>
      <c r="M63" s="14"/>
      <c r="N63" s="14"/>
      <c r="O63" s="296" t="s">
        <v>38</v>
      </c>
      <c r="P63" s="297"/>
      <c r="Q63" s="194">
        <f>SUM(Q55:Q62)</f>
        <v>0</v>
      </c>
    </row>
    <row r="64" spans="1:17" ht="21.75" customHeight="1" thickBot="1" x14ac:dyDescent="0.2"/>
    <row r="65" spans="1:19" ht="27" customHeight="1" x14ac:dyDescent="0.15">
      <c r="E65" s="337" t="s">
        <v>39</v>
      </c>
      <c r="F65" s="277"/>
      <c r="G65" s="347">
        <f>E18</f>
        <v>0</v>
      </c>
      <c r="H65" s="347"/>
      <c r="I65" s="277" t="s">
        <v>40</v>
      </c>
      <c r="J65" s="277"/>
      <c r="K65" s="347">
        <f>SUM(E44:E51)</f>
        <v>0</v>
      </c>
      <c r="L65" s="347"/>
      <c r="M65" s="277" t="s">
        <v>41</v>
      </c>
      <c r="N65" s="277"/>
      <c r="O65" s="347">
        <f>SUM(G65,K65)</f>
        <v>0</v>
      </c>
      <c r="P65" s="348"/>
    </row>
    <row r="66" spans="1:19" ht="27" customHeight="1" thickBot="1" x14ac:dyDescent="0.2">
      <c r="E66" s="289" t="s">
        <v>42</v>
      </c>
      <c r="F66" s="290"/>
      <c r="G66" s="345">
        <f>E38</f>
        <v>0</v>
      </c>
      <c r="H66" s="345"/>
      <c r="I66" s="290" t="s">
        <v>43</v>
      </c>
      <c r="J66" s="290"/>
      <c r="K66" s="345">
        <f>SUM(E55:E62)</f>
        <v>0</v>
      </c>
      <c r="L66" s="345"/>
      <c r="M66" s="290" t="s">
        <v>44</v>
      </c>
      <c r="N66" s="290"/>
      <c r="O66" s="345">
        <f>SUM(G66,K66)</f>
        <v>0</v>
      </c>
      <c r="P66" s="346"/>
    </row>
    <row r="67" spans="1:19" ht="38.25" customHeight="1" thickBot="1" x14ac:dyDescent="0.2">
      <c r="M67" s="281" t="s">
        <v>45</v>
      </c>
      <c r="N67" s="282"/>
      <c r="O67" s="343">
        <f>O65-O66</f>
        <v>0</v>
      </c>
      <c r="P67" s="344"/>
    </row>
    <row r="68" spans="1:19" ht="19.5" customHeight="1" x14ac:dyDescent="0.15"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9" s="106" customFormat="1" ht="22.5" customHeight="1" x14ac:dyDescent="0.1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1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15">
      <c r="A71" s="107"/>
      <c r="B71" s="107"/>
      <c r="C71" s="266" t="s">
        <v>157</v>
      </c>
      <c r="D71" s="266"/>
      <c r="E71" s="266"/>
      <c r="F71" s="266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15"/>
    <row r="73" spans="1:19" ht="19.5" customHeight="1" x14ac:dyDescent="0.15"/>
    <row r="74" spans="1:19" ht="19.5" customHeight="1" x14ac:dyDescent="0.15"/>
    <row r="75" spans="1:19" ht="19.5" customHeight="1" x14ac:dyDescent="0.15"/>
    <row r="76" spans="1:19" s="7" customFormat="1" ht="19.5" customHeight="1" x14ac:dyDescent="0.15">
      <c r="B76"/>
      <c r="C76"/>
      <c r="D76"/>
      <c r="E76"/>
      <c r="F76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/>
    </row>
    <row r="77" spans="1:19" s="7" customFormat="1" ht="19.5" customHeight="1" x14ac:dyDescent="0.15">
      <c r="B77"/>
      <c r="C77"/>
      <c r="D77"/>
      <c r="E77"/>
      <c r="F77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/>
    </row>
    <row r="78" spans="1:19" s="7" customFormat="1" ht="19.5" customHeight="1" x14ac:dyDescent="0.15">
      <c r="B78"/>
      <c r="C78"/>
      <c r="D78"/>
      <c r="E78"/>
      <c r="F78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/>
    </row>
    <row r="79" spans="1:19" s="7" customFormat="1" ht="19.5" customHeight="1" x14ac:dyDescent="0.15">
      <c r="B79"/>
      <c r="C79"/>
      <c r="D79"/>
      <c r="E79"/>
      <c r="F79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/>
    </row>
    <row r="80" spans="1:19" s="7" customFormat="1" ht="19.5" customHeight="1" x14ac:dyDescent="0.15">
      <c r="B80"/>
      <c r="C80"/>
      <c r="D80"/>
      <c r="E80"/>
      <c r="F8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/>
    </row>
    <row r="81" spans="2:17" s="7" customFormat="1" ht="19.5" customHeight="1" x14ac:dyDescent="0.15">
      <c r="B81"/>
      <c r="C81"/>
      <c r="D81"/>
      <c r="E81"/>
      <c r="F8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/>
    </row>
    <row r="82" spans="2:17" s="7" customFormat="1" ht="19.5" customHeight="1" x14ac:dyDescent="0.15">
      <c r="B82"/>
      <c r="C82"/>
      <c r="D82"/>
      <c r="E82"/>
      <c r="F8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/>
    </row>
    <row r="83" spans="2:17" s="7" customFormat="1" ht="19.5" customHeight="1" x14ac:dyDescent="0.15">
      <c r="B83"/>
      <c r="C83"/>
      <c r="D83"/>
      <c r="E83"/>
      <c r="F83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/>
    </row>
    <row r="84" spans="2:17" s="7" customFormat="1" ht="19.5" customHeight="1" x14ac:dyDescent="0.15">
      <c r="B84"/>
      <c r="C84"/>
      <c r="D84"/>
      <c r="E84"/>
      <c r="F84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/>
    </row>
    <row r="85" spans="2:17" s="7" customFormat="1" ht="19.5" customHeight="1" x14ac:dyDescent="0.15">
      <c r="B85"/>
      <c r="C85"/>
      <c r="D85"/>
      <c r="E85"/>
      <c r="F8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/>
    </row>
  </sheetData>
  <sheetProtection sheet="1" objects="1" scenarios="1" selectLockedCells="1"/>
  <mergeCells count="83">
    <mergeCell ref="A1:K1"/>
    <mergeCell ref="L3:L4"/>
    <mergeCell ref="M3:M4"/>
    <mergeCell ref="G10:P10"/>
    <mergeCell ref="G5:L5"/>
    <mergeCell ref="A6:B6"/>
    <mergeCell ref="G6:P6"/>
    <mergeCell ref="A7:B7"/>
    <mergeCell ref="G7:P7"/>
    <mergeCell ref="A8:B8"/>
    <mergeCell ref="G8:P8"/>
    <mergeCell ref="G9:P9"/>
    <mergeCell ref="N3:N4"/>
    <mergeCell ref="O3:O4"/>
    <mergeCell ref="P3:P4"/>
    <mergeCell ref="B2:C2"/>
    <mergeCell ref="A21:B21"/>
    <mergeCell ref="G21:P21"/>
    <mergeCell ref="G11:P11"/>
    <mergeCell ref="G12:P12"/>
    <mergeCell ref="G13:P13"/>
    <mergeCell ref="A14:B14"/>
    <mergeCell ref="G14:P14"/>
    <mergeCell ref="G15:P15"/>
    <mergeCell ref="G16:P16"/>
    <mergeCell ref="G17:P17"/>
    <mergeCell ref="A18:C18"/>
    <mergeCell ref="A20:B20"/>
    <mergeCell ref="G20:P20"/>
    <mergeCell ref="G34:P34"/>
    <mergeCell ref="A22:B22"/>
    <mergeCell ref="G22:P22"/>
    <mergeCell ref="A26:B26"/>
    <mergeCell ref="G26:P26"/>
    <mergeCell ref="G27:P27"/>
    <mergeCell ref="G28:P28"/>
    <mergeCell ref="G29:P29"/>
    <mergeCell ref="G30:P30"/>
    <mergeCell ref="G31:P31"/>
    <mergeCell ref="G32:P32"/>
    <mergeCell ref="G33:P33"/>
    <mergeCell ref="A23:B23"/>
    <mergeCell ref="G23:P23"/>
    <mergeCell ref="G24:P24"/>
    <mergeCell ref="G25:P25"/>
    <mergeCell ref="Q53:Q54"/>
    <mergeCell ref="G35:P35"/>
    <mergeCell ref="G37:P37"/>
    <mergeCell ref="A38:C38"/>
    <mergeCell ref="A39:C39"/>
    <mergeCell ref="A41:B41"/>
    <mergeCell ref="A42:B43"/>
    <mergeCell ref="C42:C43"/>
    <mergeCell ref="D42:D43"/>
    <mergeCell ref="E42:E43"/>
    <mergeCell ref="F42:F43"/>
    <mergeCell ref="G36:P36"/>
    <mergeCell ref="K65:L65"/>
    <mergeCell ref="M65:N65"/>
    <mergeCell ref="O65:P65"/>
    <mergeCell ref="A53:B54"/>
    <mergeCell ref="C53:C54"/>
    <mergeCell ref="D53:D54"/>
    <mergeCell ref="E53:E54"/>
    <mergeCell ref="F53:F54"/>
    <mergeCell ref="O63:P63"/>
    <mergeCell ref="E65:F65"/>
    <mergeCell ref="G65:H65"/>
    <mergeCell ref="I65:J65"/>
    <mergeCell ref="C71:F71"/>
    <mergeCell ref="M67:N67"/>
    <mergeCell ref="O67:P67"/>
    <mergeCell ref="E66:F66"/>
    <mergeCell ref="G66:H66"/>
    <mergeCell ref="I66:J66"/>
    <mergeCell ref="K66:L66"/>
    <mergeCell ref="M66:N66"/>
    <mergeCell ref="O66:P66"/>
    <mergeCell ref="D2:J2"/>
    <mergeCell ref="B3:C4"/>
    <mergeCell ref="D3:F4"/>
    <mergeCell ref="G3:G4"/>
    <mergeCell ref="H3:J4"/>
  </mergeCells>
  <phoneticPr fontId="1"/>
  <dataValidations count="2">
    <dataValidation imeMode="on" allowBlank="1" showInputMessage="1" showErrorMessage="1" sqref="D2:J2 G7:P17 G21:P37"/>
    <dataValidation imeMode="off" allowBlank="1" showInputMessage="1" showErrorMessage="1" sqref="D7:E7 D9:E13 D15:E17 D21:E22 D24:E25 D27:E37 D44:E51 D55:E62 G55:P62 G44:O51 D3:F4 H3:J4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48" orientation="portrait" r:id="rId1"/>
  <ignoredErrors>
    <ignoredError sqref="E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zoomScale="60" zoomScaleNormal="100" workbookViewId="0">
      <selection activeCell="D7" sqref="D7"/>
    </sheetView>
  </sheetViews>
  <sheetFormatPr defaultRowHeight="13.5" x14ac:dyDescent="0.15"/>
  <cols>
    <col min="1" max="1" width="8.625" style="7" bestFit="1" customWidth="1"/>
    <col min="2" max="2" width="16.75" customWidth="1"/>
    <col min="3" max="3" width="7.625" bestFit="1" customWidth="1"/>
    <col min="4" max="6" width="12.375" customWidth="1"/>
    <col min="7" max="16" width="10.5" style="201" customWidth="1"/>
    <col min="17" max="17" width="10.5" customWidth="1"/>
  </cols>
  <sheetData>
    <row r="1" spans="1:17" ht="43.5" customHeight="1" x14ac:dyDescent="0.15">
      <c r="A1" s="318" t="s">
        <v>159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15">
      <c r="A2"/>
      <c r="B2" s="327" t="s">
        <v>154</v>
      </c>
      <c r="C2" s="328"/>
      <c r="D2" s="341"/>
      <c r="E2" s="341"/>
      <c r="F2" s="341"/>
      <c r="G2" s="341"/>
      <c r="H2" s="341"/>
      <c r="I2" s="341"/>
      <c r="J2" s="341"/>
      <c r="K2"/>
      <c r="L2" s="205" t="s">
        <v>149</v>
      </c>
      <c r="M2" s="205"/>
      <c r="N2" s="103"/>
      <c r="O2" s="103"/>
      <c r="P2" s="202" t="s">
        <v>151</v>
      </c>
      <c r="Q2" s="99"/>
    </row>
    <row r="3" spans="1:17" ht="18.75" x14ac:dyDescent="0.15">
      <c r="A3" s="203"/>
      <c r="B3" s="331" t="s">
        <v>156</v>
      </c>
      <c r="C3" s="331"/>
      <c r="D3" s="342"/>
      <c r="E3" s="342"/>
      <c r="F3" s="342"/>
      <c r="G3" s="323" t="s">
        <v>155</v>
      </c>
      <c r="H3" s="342"/>
      <c r="I3" s="342"/>
      <c r="J3" s="342"/>
      <c r="L3" s="325" t="s">
        <v>150</v>
      </c>
      <c r="M3" s="325"/>
      <c r="N3" s="323"/>
      <c r="O3" s="321"/>
      <c r="P3" s="319" t="s">
        <v>151</v>
      </c>
      <c r="Q3" s="203"/>
    </row>
    <row r="4" spans="1:17" ht="24" x14ac:dyDescent="0.2">
      <c r="A4" s="81"/>
      <c r="B4" s="332"/>
      <c r="C4" s="332"/>
      <c r="D4" s="342"/>
      <c r="E4" s="342"/>
      <c r="F4" s="342"/>
      <c r="G4" s="330"/>
      <c r="H4" s="342"/>
      <c r="I4" s="342"/>
      <c r="J4" s="342"/>
      <c r="L4" s="326"/>
      <c r="M4" s="326"/>
      <c r="N4" s="324"/>
      <c r="O4" s="322"/>
      <c r="P4" s="320"/>
      <c r="Q4" s="18"/>
    </row>
    <row r="5" spans="1:17" ht="24.75" customHeight="1" thickBot="1" x14ac:dyDescent="0.2">
      <c r="A5" s="56" t="s">
        <v>145</v>
      </c>
      <c r="B5" s="57"/>
      <c r="C5" s="57"/>
      <c r="G5" s="330"/>
      <c r="H5" s="330"/>
      <c r="I5" s="330"/>
      <c r="J5" s="330"/>
      <c r="K5" s="330"/>
      <c r="L5" s="330"/>
    </row>
    <row r="6" spans="1:17" ht="24.75" customHeight="1" x14ac:dyDescent="0.15">
      <c r="A6" s="333" t="s">
        <v>114</v>
      </c>
      <c r="B6" s="334"/>
      <c r="C6" s="58" t="s">
        <v>19</v>
      </c>
      <c r="D6" s="197" t="s">
        <v>86</v>
      </c>
      <c r="E6" s="196" t="s">
        <v>87</v>
      </c>
      <c r="F6" s="206" t="s">
        <v>89</v>
      </c>
      <c r="G6" s="366" t="s">
        <v>33</v>
      </c>
      <c r="H6" s="335"/>
      <c r="I6" s="335"/>
      <c r="J6" s="335"/>
      <c r="K6" s="335"/>
      <c r="L6" s="335"/>
      <c r="M6" s="335"/>
      <c r="N6" s="335"/>
      <c r="O6" s="335"/>
      <c r="P6" s="336"/>
    </row>
    <row r="7" spans="1:17" ht="24.75" customHeight="1" x14ac:dyDescent="0.15">
      <c r="A7" s="309" t="s">
        <v>94</v>
      </c>
      <c r="B7" s="308"/>
      <c r="C7" s="59">
        <v>11000</v>
      </c>
      <c r="D7" s="208"/>
      <c r="E7" s="209"/>
      <c r="F7" s="178">
        <f>E7-D7</f>
        <v>0</v>
      </c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7" ht="24.75" customHeight="1" x14ac:dyDescent="0.15">
      <c r="A8" s="307" t="s">
        <v>95</v>
      </c>
      <c r="B8" s="308"/>
      <c r="C8" s="59" t="s">
        <v>27</v>
      </c>
      <c r="D8" s="176">
        <f>SUM(D9:D13)</f>
        <v>0</v>
      </c>
      <c r="E8" s="177">
        <f>SUM(E9:E13)</f>
        <v>0</v>
      </c>
      <c r="F8" s="178">
        <f t="shared" ref="F8:F18" si="0">E8-D8</f>
        <v>0</v>
      </c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7" ht="24.75" customHeight="1" x14ac:dyDescent="0.15">
      <c r="A9" s="60"/>
      <c r="B9" s="61" t="s">
        <v>96</v>
      </c>
      <c r="C9" s="59">
        <v>11101</v>
      </c>
      <c r="D9" s="208"/>
      <c r="E9" s="209"/>
      <c r="F9" s="178">
        <f t="shared" si="0"/>
        <v>0</v>
      </c>
      <c r="G9" s="355"/>
      <c r="H9" s="355"/>
      <c r="I9" s="355"/>
      <c r="J9" s="355"/>
      <c r="K9" s="355"/>
      <c r="L9" s="355"/>
      <c r="M9" s="355"/>
      <c r="N9" s="355"/>
      <c r="O9" s="355"/>
      <c r="P9" s="356"/>
    </row>
    <row r="10" spans="1:17" ht="24.75" customHeight="1" x14ac:dyDescent="0.15">
      <c r="A10" s="60"/>
      <c r="B10" s="61" t="s">
        <v>97</v>
      </c>
      <c r="C10" s="59">
        <v>11102</v>
      </c>
      <c r="D10" s="208"/>
      <c r="E10" s="209"/>
      <c r="F10" s="178">
        <f t="shared" si="0"/>
        <v>0</v>
      </c>
      <c r="G10" s="355"/>
      <c r="H10" s="355"/>
      <c r="I10" s="355"/>
      <c r="J10" s="355"/>
      <c r="K10" s="355"/>
      <c r="L10" s="355"/>
      <c r="M10" s="355"/>
      <c r="N10" s="355"/>
      <c r="O10" s="355"/>
      <c r="P10" s="356"/>
    </row>
    <row r="11" spans="1:17" ht="24.75" customHeight="1" x14ac:dyDescent="0.15">
      <c r="A11" s="60"/>
      <c r="B11" s="62" t="s">
        <v>98</v>
      </c>
      <c r="C11" s="59">
        <v>11103</v>
      </c>
      <c r="D11" s="208"/>
      <c r="E11" s="209"/>
      <c r="F11" s="178">
        <f t="shared" si="0"/>
        <v>0</v>
      </c>
      <c r="G11" s="355"/>
      <c r="H11" s="355"/>
      <c r="I11" s="355"/>
      <c r="J11" s="355"/>
      <c r="K11" s="355"/>
      <c r="L11" s="355"/>
      <c r="M11" s="355"/>
      <c r="N11" s="355"/>
      <c r="O11" s="355"/>
      <c r="P11" s="356"/>
    </row>
    <row r="12" spans="1:17" ht="24.75" customHeight="1" x14ac:dyDescent="0.15">
      <c r="A12" s="60"/>
      <c r="B12" s="61" t="s">
        <v>99</v>
      </c>
      <c r="C12" s="59">
        <v>11104</v>
      </c>
      <c r="D12" s="208"/>
      <c r="E12" s="209"/>
      <c r="F12" s="178">
        <f t="shared" si="0"/>
        <v>0</v>
      </c>
      <c r="G12" s="355"/>
      <c r="H12" s="355"/>
      <c r="I12" s="355"/>
      <c r="J12" s="355"/>
      <c r="K12" s="355"/>
      <c r="L12" s="355"/>
      <c r="M12" s="355"/>
      <c r="N12" s="355"/>
      <c r="O12" s="355"/>
      <c r="P12" s="356"/>
    </row>
    <row r="13" spans="1:17" ht="24.75" customHeight="1" x14ac:dyDescent="0.15">
      <c r="A13" s="60"/>
      <c r="B13" s="61" t="s">
        <v>100</v>
      </c>
      <c r="C13" s="59">
        <v>11105</v>
      </c>
      <c r="D13" s="208"/>
      <c r="E13" s="209"/>
      <c r="F13" s="178">
        <f t="shared" si="0"/>
        <v>0</v>
      </c>
      <c r="G13" s="355"/>
      <c r="H13" s="355"/>
      <c r="I13" s="355"/>
      <c r="J13" s="355"/>
      <c r="K13" s="355"/>
      <c r="L13" s="355"/>
      <c r="M13" s="355"/>
      <c r="N13" s="355"/>
      <c r="O13" s="355"/>
      <c r="P13" s="356"/>
    </row>
    <row r="14" spans="1:17" ht="24.75" customHeight="1" x14ac:dyDescent="0.15">
      <c r="A14" s="307" t="s">
        <v>101</v>
      </c>
      <c r="B14" s="308"/>
      <c r="C14" s="59" t="s">
        <v>27</v>
      </c>
      <c r="D14" s="176">
        <f>SUM(D15:D17)</f>
        <v>0</v>
      </c>
      <c r="E14" s="177">
        <f>SUM(E15:E17)</f>
        <v>0</v>
      </c>
      <c r="F14" s="178">
        <f t="shared" si="0"/>
        <v>0</v>
      </c>
      <c r="G14" s="355"/>
      <c r="H14" s="355"/>
      <c r="I14" s="355"/>
      <c r="J14" s="355"/>
      <c r="K14" s="355"/>
      <c r="L14" s="355"/>
      <c r="M14" s="355"/>
      <c r="N14" s="355"/>
      <c r="O14" s="355"/>
      <c r="P14" s="356"/>
    </row>
    <row r="15" spans="1:17" ht="24.75" customHeight="1" x14ac:dyDescent="0.15">
      <c r="A15" s="63"/>
      <c r="B15" s="61" t="s">
        <v>102</v>
      </c>
      <c r="C15" s="59">
        <v>11201</v>
      </c>
      <c r="D15" s="208"/>
      <c r="E15" s="209"/>
      <c r="F15" s="178">
        <f t="shared" si="0"/>
        <v>0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6"/>
    </row>
    <row r="16" spans="1:17" ht="24.75" customHeight="1" x14ac:dyDescent="0.15">
      <c r="A16" s="63"/>
      <c r="B16" s="61" t="s">
        <v>103</v>
      </c>
      <c r="C16" s="59">
        <v>11202</v>
      </c>
      <c r="D16" s="208"/>
      <c r="E16" s="209"/>
      <c r="F16" s="178">
        <f t="shared" si="0"/>
        <v>0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6"/>
    </row>
    <row r="17" spans="1:16" ht="24.75" customHeight="1" thickBot="1" x14ac:dyDescent="0.2">
      <c r="A17" s="64"/>
      <c r="B17" s="65" t="s">
        <v>104</v>
      </c>
      <c r="C17" s="66">
        <v>11203</v>
      </c>
      <c r="D17" s="210"/>
      <c r="E17" s="211"/>
      <c r="F17" s="181">
        <f t="shared" si="0"/>
        <v>0</v>
      </c>
      <c r="G17" s="361"/>
      <c r="H17" s="361"/>
      <c r="I17" s="361"/>
      <c r="J17" s="361"/>
      <c r="K17" s="361"/>
      <c r="L17" s="361"/>
      <c r="M17" s="361"/>
      <c r="N17" s="361"/>
      <c r="O17" s="361"/>
      <c r="P17" s="362"/>
    </row>
    <row r="18" spans="1:16" ht="24.75" customHeight="1" thickTop="1" thickBot="1" x14ac:dyDescent="0.2">
      <c r="A18" s="269" t="s">
        <v>34</v>
      </c>
      <c r="B18" s="270"/>
      <c r="C18" s="271"/>
      <c r="D18" s="182">
        <f>SUM(D7,D8,D14)</f>
        <v>0</v>
      </c>
      <c r="E18" s="183">
        <f>SUM(E7,E8,E14)</f>
        <v>0</v>
      </c>
      <c r="F18" s="184">
        <f t="shared" si="0"/>
        <v>0</v>
      </c>
    </row>
    <row r="19" spans="1:16" ht="9" customHeight="1" thickBot="1" x14ac:dyDescent="0.2">
      <c r="A19" s="67"/>
      <c r="B19" s="67"/>
      <c r="C19" s="67"/>
      <c r="D19" s="42"/>
      <c r="E19" s="42"/>
      <c r="F19" s="42"/>
    </row>
    <row r="20" spans="1:16" ht="24.75" customHeight="1" x14ac:dyDescent="0.15">
      <c r="A20" s="313" t="s">
        <v>115</v>
      </c>
      <c r="B20" s="314"/>
      <c r="C20" s="195" t="s">
        <v>19</v>
      </c>
      <c r="D20" s="197" t="s">
        <v>86</v>
      </c>
      <c r="E20" s="196" t="s">
        <v>87</v>
      </c>
      <c r="F20" s="206" t="s">
        <v>88</v>
      </c>
      <c r="G20" s="363" t="s">
        <v>33</v>
      </c>
      <c r="H20" s="364"/>
      <c r="I20" s="364"/>
      <c r="J20" s="364"/>
      <c r="K20" s="364"/>
      <c r="L20" s="364"/>
      <c r="M20" s="364"/>
      <c r="N20" s="364"/>
      <c r="O20" s="364"/>
      <c r="P20" s="365"/>
    </row>
    <row r="21" spans="1:16" ht="24.75" customHeight="1" x14ac:dyDescent="0.15">
      <c r="A21" s="309" t="s">
        <v>95</v>
      </c>
      <c r="B21" s="308"/>
      <c r="C21" s="59">
        <v>12100</v>
      </c>
      <c r="D21" s="208"/>
      <c r="E21" s="209"/>
      <c r="F21" s="178">
        <f>D21-E21</f>
        <v>0</v>
      </c>
      <c r="G21" s="355"/>
      <c r="H21" s="355"/>
      <c r="I21" s="355"/>
      <c r="J21" s="355"/>
      <c r="K21" s="355"/>
      <c r="L21" s="355"/>
      <c r="M21" s="355"/>
      <c r="N21" s="355"/>
      <c r="O21" s="355"/>
      <c r="P21" s="356"/>
    </row>
    <row r="22" spans="1:16" ht="24.75" customHeight="1" x14ac:dyDescent="0.15">
      <c r="A22" s="309" t="s">
        <v>136</v>
      </c>
      <c r="B22" s="308"/>
      <c r="C22" s="59">
        <v>12200</v>
      </c>
      <c r="D22" s="208"/>
      <c r="E22" s="209"/>
      <c r="F22" s="178">
        <f t="shared" ref="F22:F38" si="1">D22-E22</f>
        <v>0</v>
      </c>
      <c r="G22" s="355"/>
      <c r="H22" s="355"/>
      <c r="I22" s="355"/>
      <c r="J22" s="355"/>
      <c r="K22" s="355"/>
      <c r="L22" s="355"/>
      <c r="M22" s="355"/>
      <c r="N22" s="355"/>
      <c r="O22" s="355"/>
      <c r="P22" s="356"/>
    </row>
    <row r="23" spans="1:16" ht="24.75" customHeight="1" x14ac:dyDescent="0.15">
      <c r="A23" s="307" t="s">
        <v>137</v>
      </c>
      <c r="B23" s="308"/>
      <c r="C23" s="59" t="s">
        <v>27</v>
      </c>
      <c r="D23" s="176">
        <f>SUMIF(コード,B23,支出)-SUMIF(コード,B23,収入)</f>
        <v>0</v>
      </c>
      <c r="E23" s="177">
        <f>SUMIF(コード,C23,支出)-SUMIF(コード,C23,収入)</f>
        <v>0</v>
      </c>
      <c r="F23" s="178">
        <f t="shared" si="1"/>
        <v>0</v>
      </c>
      <c r="G23" s="355"/>
      <c r="H23" s="355"/>
      <c r="I23" s="355"/>
      <c r="J23" s="355"/>
      <c r="K23" s="355"/>
      <c r="L23" s="355"/>
      <c r="M23" s="355"/>
      <c r="N23" s="355"/>
      <c r="O23" s="355"/>
      <c r="P23" s="356"/>
    </row>
    <row r="24" spans="1:16" ht="24.75" customHeight="1" x14ac:dyDescent="0.15">
      <c r="A24" s="63"/>
      <c r="B24" s="61" t="s">
        <v>140</v>
      </c>
      <c r="C24" s="59">
        <v>12301</v>
      </c>
      <c r="D24" s="208"/>
      <c r="E24" s="209"/>
      <c r="F24" s="178">
        <f t="shared" si="1"/>
        <v>0</v>
      </c>
      <c r="G24" s="355"/>
      <c r="H24" s="355"/>
      <c r="I24" s="355"/>
      <c r="J24" s="355"/>
      <c r="K24" s="355"/>
      <c r="L24" s="355"/>
      <c r="M24" s="355"/>
      <c r="N24" s="355"/>
      <c r="O24" s="355"/>
      <c r="P24" s="356"/>
    </row>
    <row r="25" spans="1:16" ht="24.75" customHeight="1" x14ac:dyDescent="0.15">
      <c r="A25" s="76"/>
      <c r="B25" s="61" t="s">
        <v>139</v>
      </c>
      <c r="C25" s="59">
        <v>12302</v>
      </c>
      <c r="D25" s="208"/>
      <c r="E25" s="209"/>
      <c r="F25" s="178">
        <f t="shared" si="1"/>
        <v>0</v>
      </c>
      <c r="G25" s="355"/>
      <c r="H25" s="355"/>
      <c r="I25" s="355"/>
      <c r="J25" s="355"/>
      <c r="K25" s="355"/>
      <c r="L25" s="355"/>
      <c r="M25" s="355"/>
      <c r="N25" s="355"/>
      <c r="O25" s="355"/>
      <c r="P25" s="356"/>
    </row>
    <row r="26" spans="1:16" ht="24.75" customHeight="1" x14ac:dyDescent="0.15">
      <c r="A26" s="307" t="s">
        <v>125</v>
      </c>
      <c r="B26" s="308"/>
      <c r="C26" s="59" t="s">
        <v>27</v>
      </c>
      <c r="D26" s="176">
        <f>SUM(D27:D36)</f>
        <v>0</v>
      </c>
      <c r="E26" s="177">
        <f>SUM(E27:E36)</f>
        <v>0</v>
      </c>
      <c r="F26" s="178">
        <f t="shared" si="1"/>
        <v>0</v>
      </c>
      <c r="G26" s="355"/>
      <c r="H26" s="355"/>
      <c r="I26" s="355"/>
      <c r="J26" s="355"/>
      <c r="K26" s="355"/>
      <c r="L26" s="355"/>
      <c r="M26" s="355"/>
      <c r="N26" s="355"/>
      <c r="O26" s="355"/>
      <c r="P26" s="356"/>
    </row>
    <row r="27" spans="1:16" ht="24.75" customHeight="1" x14ac:dyDescent="0.15">
      <c r="A27" s="63"/>
      <c r="B27" s="61" t="s">
        <v>105</v>
      </c>
      <c r="C27" s="59">
        <v>12401</v>
      </c>
      <c r="D27" s="208"/>
      <c r="E27" s="209"/>
      <c r="F27" s="178">
        <f t="shared" si="1"/>
        <v>0</v>
      </c>
      <c r="G27" s="355"/>
      <c r="H27" s="355"/>
      <c r="I27" s="355"/>
      <c r="J27" s="355"/>
      <c r="K27" s="355"/>
      <c r="L27" s="355"/>
      <c r="M27" s="355"/>
      <c r="N27" s="355"/>
      <c r="O27" s="355"/>
      <c r="P27" s="356"/>
    </row>
    <row r="28" spans="1:16" ht="24.75" customHeight="1" x14ac:dyDescent="0.15">
      <c r="A28" s="63"/>
      <c r="B28" s="61" t="s">
        <v>106</v>
      </c>
      <c r="C28" s="59">
        <v>12402</v>
      </c>
      <c r="D28" s="208"/>
      <c r="E28" s="209"/>
      <c r="F28" s="178">
        <f t="shared" si="1"/>
        <v>0</v>
      </c>
      <c r="G28" s="355"/>
      <c r="H28" s="355"/>
      <c r="I28" s="355"/>
      <c r="J28" s="355"/>
      <c r="K28" s="355"/>
      <c r="L28" s="355"/>
      <c r="M28" s="355"/>
      <c r="N28" s="355"/>
      <c r="O28" s="355"/>
      <c r="P28" s="356"/>
    </row>
    <row r="29" spans="1:16" ht="24.75" customHeight="1" x14ac:dyDescent="0.15">
      <c r="A29" s="63"/>
      <c r="B29" s="61" t="s">
        <v>107</v>
      </c>
      <c r="C29" s="59">
        <v>12403</v>
      </c>
      <c r="D29" s="208"/>
      <c r="E29" s="209"/>
      <c r="F29" s="178">
        <f t="shared" si="1"/>
        <v>0</v>
      </c>
      <c r="G29" s="355"/>
      <c r="H29" s="355"/>
      <c r="I29" s="355"/>
      <c r="J29" s="355"/>
      <c r="K29" s="355"/>
      <c r="L29" s="355"/>
      <c r="M29" s="355"/>
      <c r="N29" s="355"/>
      <c r="O29" s="355"/>
      <c r="P29" s="356"/>
    </row>
    <row r="30" spans="1:16" ht="24.75" customHeight="1" x14ac:dyDescent="0.15">
      <c r="A30" s="63"/>
      <c r="B30" s="61" t="s">
        <v>108</v>
      </c>
      <c r="C30" s="59">
        <v>12404</v>
      </c>
      <c r="D30" s="208"/>
      <c r="E30" s="209"/>
      <c r="F30" s="178">
        <f t="shared" si="1"/>
        <v>0</v>
      </c>
      <c r="G30" s="355"/>
      <c r="H30" s="355"/>
      <c r="I30" s="355"/>
      <c r="J30" s="355"/>
      <c r="K30" s="355"/>
      <c r="L30" s="355"/>
      <c r="M30" s="355"/>
      <c r="N30" s="355"/>
      <c r="O30" s="355"/>
      <c r="P30" s="356"/>
    </row>
    <row r="31" spans="1:16" ht="24.75" customHeight="1" x14ac:dyDescent="0.15">
      <c r="A31" s="63"/>
      <c r="B31" s="61" t="s">
        <v>109</v>
      </c>
      <c r="C31" s="59">
        <v>12405</v>
      </c>
      <c r="D31" s="208"/>
      <c r="E31" s="209"/>
      <c r="F31" s="178">
        <f t="shared" si="1"/>
        <v>0</v>
      </c>
      <c r="G31" s="355"/>
      <c r="H31" s="355"/>
      <c r="I31" s="355"/>
      <c r="J31" s="355"/>
      <c r="K31" s="355"/>
      <c r="L31" s="355"/>
      <c r="M31" s="355"/>
      <c r="N31" s="355"/>
      <c r="O31" s="355"/>
      <c r="P31" s="356"/>
    </row>
    <row r="32" spans="1:16" ht="24.75" customHeight="1" x14ac:dyDescent="0.15">
      <c r="A32" s="63"/>
      <c r="B32" s="61" t="s">
        <v>110</v>
      </c>
      <c r="C32" s="59">
        <v>12406</v>
      </c>
      <c r="D32" s="208"/>
      <c r="E32" s="209"/>
      <c r="F32" s="178">
        <f t="shared" si="1"/>
        <v>0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6"/>
    </row>
    <row r="33" spans="1:16" ht="24.75" customHeight="1" x14ac:dyDescent="0.15">
      <c r="A33" s="63"/>
      <c r="B33" s="61" t="s">
        <v>111</v>
      </c>
      <c r="C33" s="59">
        <v>12407</v>
      </c>
      <c r="D33" s="208"/>
      <c r="E33" s="209"/>
      <c r="F33" s="178">
        <f t="shared" si="1"/>
        <v>0</v>
      </c>
      <c r="G33" s="355"/>
      <c r="H33" s="355"/>
      <c r="I33" s="355"/>
      <c r="J33" s="355"/>
      <c r="K33" s="355"/>
      <c r="L33" s="355"/>
      <c r="M33" s="355"/>
      <c r="N33" s="355"/>
      <c r="O33" s="355"/>
      <c r="P33" s="356"/>
    </row>
    <row r="34" spans="1:16" ht="24.75" customHeight="1" x14ac:dyDescent="0.15">
      <c r="A34" s="63"/>
      <c r="B34" s="61" t="s">
        <v>112</v>
      </c>
      <c r="C34" s="59">
        <v>12408</v>
      </c>
      <c r="D34" s="208"/>
      <c r="E34" s="209"/>
      <c r="F34" s="178">
        <f t="shared" si="1"/>
        <v>0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6"/>
    </row>
    <row r="35" spans="1:16" ht="24.75" customHeight="1" x14ac:dyDescent="0.15">
      <c r="A35" s="63"/>
      <c r="B35" s="61" t="s">
        <v>113</v>
      </c>
      <c r="C35" s="59">
        <v>12409</v>
      </c>
      <c r="D35" s="208"/>
      <c r="E35" s="209"/>
      <c r="F35" s="178">
        <f t="shared" si="1"/>
        <v>0</v>
      </c>
      <c r="G35" s="355"/>
      <c r="H35" s="355"/>
      <c r="I35" s="355"/>
      <c r="J35" s="355"/>
      <c r="K35" s="355"/>
      <c r="L35" s="355"/>
      <c r="M35" s="355"/>
      <c r="N35" s="355"/>
      <c r="O35" s="355"/>
      <c r="P35" s="356"/>
    </row>
    <row r="36" spans="1:16" ht="24.75" customHeight="1" x14ac:dyDescent="0.15">
      <c r="A36" s="76"/>
      <c r="B36" s="61" t="s">
        <v>135</v>
      </c>
      <c r="C36" s="59">
        <v>12410</v>
      </c>
      <c r="D36" s="208"/>
      <c r="E36" s="209"/>
      <c r="F36" s="178">
        <f t="shared" si="1"/>
        <v>0</v>
      </c>
      <c r="G36" s="360"/>
      <c r="H36" s="355"/>
      <c r="I36" s="355"/>
      <c r="J36" s="355"/>
      <c r="K36" s="355"/>
      <c r="L36" s="355"/>
      <c r="M36" s="355"/>
      <c r="N36" s="355"/>
      <c r="O36" s="355"/>
      <c r="P36" s="356"/>
    </row>
    <row r="37" spans="1:16" ht="24.75" customHeight="1" thickBot="1" x14ac:dyDescent="0.2">
      <c r="A37" s="256" t="s">
        <v>184</v>
      </c>
      <c r="B37" s="257"/>
      <c r="C37" s="66">
        <v>12500</v>
      </c>
      <c r="D37" s="210"/>
      <c r="E37" s="211"/>
      <c r="F37" s="181">
        <f t="shared" si="1"/>
        <v>0</v>
      </c>
      <c r="G37" s="357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6" ht="24.75" customHeight="1" thickTop="1" thickBot="1" x14ac:dyDescent="0.2">
      <c r="A38" s="269" t="s">
        <v>35</v>
      </c>
      <c r="B38" s="270"/>
      <c r="C38" s="271"/>
      <c r="D38" s="187">
        <f>SUM(D21:D23,D26,D37)</f>
        <v>0</v>
      </c>
      <c r="E38" s="188">
        <f>SUM(E21:E23,E26,E37)</f>
        <v>0</v>
      </c>
      <c r="F38" s="189">
        <f t="shared" si="1"/>
        <v>0</v>
      </c>
    </row>
    <row r="39" spans="1:16" ht="24.75" customHeight="1" thickBot="1" x14ac:dyDescent="0.2">
      <c r="A39" s="272" t="s">
        <v>36</v>
      </c>
      <c r="B39" s="273"/>
      <c r="C39" s="273"/>
      <c r="D39" s="187">
        <f>D18-D38</f>
        <v>0</v>
      </c>
      <c r="E39" s="188">
        <f>E18-E38</f>
        <v>0</v>
      </c>
      <c r="F39" s="189">
        <f t="shared" ref="F39" si="2">E39-D39</f>
        <v>0</v>
      </c>
    </row>
    <row r="40" spans="1:16" ht="24.75" customHeight="1" x14ac:dyDescent="0.15">
      <c r="A40" s="68"/>
      <c r="B40" s="57"/>
      <c r="C40" s="57"/>
    </row>
    <row r="41" spans="1:16" ht="20.25" customHeight="1" thickBot="1" x14ac:dyDescent="0.2">
      <c r="A41" s="274" t="s">
        <v>146</v>
      </c>
      <c r="B41" s="274"/>
      <c r="C41" s="57"/>
    </row>
    <row r="42" spans="1:16" ht="25.5" customHeight="1" x14ac:dyDescent="0.15">
      <c r="A42" s="298" t="s">
        <v>114</v>
      </c>
      <c r="B42" s="299"/>
      <c r="C42" s="275" t="s">
        <v>19</v>
      </c>
      <c r="D42" s="349" t="s">
        <v>86</v>
      </c>
      <c r="E42" s="351" t="s">
        <v>87</v>
      </c>
      <c r="F42" s="353" t="s">
        <v>89</v>
      </c>
      <c r="G42" s="198" t="s">
        <v>57</v>
      </c>
      <c r="H42" s="199" t="s">
        <v>58</v>
      </c>
      <c r="I42" s="199" t="s">
        <v>59</v>
      </c>
      <c r="J42" s="199" t="s">
        <v>60</v>
      </c>
      <c r="K42" s="199" t="s">
        <v>61</v>
      </c>
      <c r="L42" s="199" t="s">
        <v>62</v>
      </c>
      <c r="M42" s="199" t="s">
        <v>63</v>
      </c>
      <c r="N42" s="199" t="s">
        <v>64</v>
      </c>
      <c r="O42" s="200" t="s">
        <v>56</v>
      </c>
      <c r="P42" s="15"/>
    </row>
    <row r="43" spans="1:16" x14ac:dyDescent="0.15">
      <c r="A43" s="300"/>
      <c r="B43" s="301"/>
      <c r="C43" s="276"/>
      <c r="D43" s="350"/>
      <c r="E43" s="352"/>
      <c r="F43" s="354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15">
      <c r="A44" s="69" t="s">
        <v>1</v>
      </c>
      <c r="B44" s="70" t="str">
        <f t="shared" ref="B44:B51" si="3">IFERROR(VLOOKUP(C44-(ROUNDDOWN(C44/10,0)*10),事業マスタ,2,0),"")</f>
        <v>-</v>
      </c>
      <c r="C44" s="59">
        <v>211</v>
      </c>
      <c r="D44" s="208"/>
      <c r="E44" s="190">
        <f>SUM(G44:O44)</f>
        <v>0</v>
      </c>
      <c r="F44" s="178">
        <f t="shared" ref="F44:F51" si="4">E44-D44</f>
        <v>0</v>
      </c>
      <c r="G44" s="216"/>
      <c r="H44" s="217"/>
      <c r="I44" s="217"/>
      <c r="J44" s="217"/>
      <c r="K44" s="217"/>
      <c r="L44" s="217"/>
      <c r="M44" s="217"/>
      <c r="N44" s="217"/>
      <c r="O44" s="218"/>
      <c r="P44" s="204"/>
    </row>
    <row r="45" spans="1:16" ht="25.5" customHeight="1" x14ac:dyDescent="0.15">
      <c r="A45" s="69" t="s">
        <v>2</v>
      </c>
      <c r="B45" s="70" t="str">
        <f t="shared" si="3"/>
        <v>-</v>
      </c>
      <c r="C45" s="59">
        <v>212</v>
      </c>
      <c r="D45" s="208"/>
      <c r="E45" s="190">
        <f t="shared" ref="E45:E51" si="5">SUM(G45:O45)</f>
        <v>0</v>
      </c>
      <c r="F45" s="178">
        <f t="shared" si="4"/>
        <v>0</v>
      </c>
      <c r="G45" s="216"/>
      <c r="H45" s="217"/>
      <c r="I45" s="217"/>
      <c r="J45" s="217"/>
      <c r="K45" s="217"/>
      <c r="L45" s="217"/>
      <c r="M45" s="217"/>
      <c r="N45" s="217"/>
      <c r="O45" s="218"/>
      <c r="P45" s="204"/>
    </row>
    <row r="46" spans="1:16" ht="25.5" customHeight="1" x14ac:dyDescent="0.15">
      <c r="A46" s="69" t="s">
        <v>3</v>
      </c>
      <c r="B46" s="70" t="str">
        <f t="shared" si="3"/>
        <v>-</v>
      </c>
      <c r="C46" s="59">
        <v>213</v>
      </c>
      <c r="D46" s="208"/>
      <c r="E46" s="190">
        <f t="shared" si="5"/>
        <v>0</v>
      </c>
      <c r="F46" s="178">
        <f t="shared" si="4"/>
        <v>0</v>
      </c>
      <c r="G46" s="216"/>
      <c r="H46" s="217"/>
      <c r="I46" s="217"/>
      <c r="J46" s="217"/>
      <c r="K46" s="217"/>
      <c r="L46" s="217"/>
      <c r="M46" s="217"/>
      <c r="N46" s="217"/>
      <c r="O46" s="218"/>
      <c r="P46" s="204"/>
    </row>
    <row r="47" spans="1:16" ht="25.5" customHeight="1" x14ac:dyDescent="0.15">
      <c r="A47" s="69" t="s">
        <v>4</v>
      </c>
      <c r="B47" s="70" t="str">
        <f t="shared" si="3"/>
        <v>-</v>
      </c>
      <c r="C47" s="59">
        <v>214</v>
      </c>
      <c r="D47" s="208"/>
      <c r="E47" s="190">
        <f t="shared" si="5"/>
        <v>0</v>
      </c>
      <c r="F47" s="178">
        <f t="shared" si="4"/>
        <v>0</v>
      </c>
      <c r="G47" s="216"/>
      <c r="H47" s="217"/>
      <c r="I47" s="217"/>
      <c r="J47" s="217"/>
      <c r="K47" s="217"/>
      <c r="L47" s="217"/>
      <c r="M47" s="217"/>
      <c r="N47" s="217"/>
      <c r="O47" s="218"/>
      <c r="P47" s="204"/>
    </row>
    <row r="48" spans="1:16" ht="25.5" customHeight="1" x14ac:dyDescent="0.15">
      <c r="A48" s="69" t="s">
        <v>5</v>
      </c>
      <c r="B48" s="70" t="str">
        <f t="shared" si="3"/>
        <v>-</v>
      </c>
      <c r="C48" s="59">
        <v>215</v>
      </c>
      <c r="D48" s="208"/>
      <c r="E48" s="190">
        <f t="shared" si="5"/>
        <v>0</v>
      </c>
      <c r="F48" s="178">
        <f t="shared" si="4"/>
        <v>0</v>
      </c>
      <c r="G48" s="216"/>
      <c r="H48" s="217"/>
      <c r="I48" s="217"/>
      <c r="J48" s="217"/>
      <c r="K48" s="217"/>
      <c r="L48" s="217"/>
      <c r="M48" s="217"/>
      <c r="N48" s="217"/>
      <c r="O48" s="218"/>
      <c r="P48" s="204"/>
    </row>
    <row r="49" spans="1:17" ht="25.5" customHeight="1" x14ac:dyDescent="0.15">
      <c r="A49" s="69" t="s">
        <v>6</v>
      </c>
      <c r="B49" s="70" t="str">
        <f t="shared" si="3"/>
        <v>-</v>
      </c>
      <c r="C49" s="59">
        <v>216</v>
      </c>
      <c r="D49" s="208"/>
      <c r="E49" s="190">
        <f t="shared" si="5"/>
        <v>0</v>
      </c>
      <c r="F49" s="178">
        <f t="shared" si="4"/>
        <v>0</v>
      </c>
      <c r="G49" s="216"/>
      <c r="H49" s="217"/>
      <c r="I49" s="217"/>
      <c r="J49" s="217"/>
      <c r="K49" s="217"/>
      <c r="L49" s="217"/>
      <c r="M49" s="217"/>
      <c r="N49" s="217"/>
      <c r="O49" s="218"/>
      <c r="P49" s="204"/>
    </row>
    <row r="50" spans="1:17" ht="25.5" customHeight="1" x14ac:dyDescent="0.15">
      <c r="A50" s="69" t="s">
        <v>7</v>
      </c>
      <c r="B50" s="70" t="str">
        <f t="shared" si="3"/>
        <v>-</v>
      </c>
      <c r="C50" s="59">
        <v>217</v>
      </c>
      <c r="D50" s="208"/>
      <c r="E50" s="191">
        <f t="shared" si="5"/>
        <v>0</v>
      </c>
      <c r="F50" s="178">
        <f t="shared" si="4"/>
        <v>0</v>
      </c>
      <c r="G50" s="219"/>
      <c r="H50" s="220"/>
      <c r="I50" s="220"/>
      <c r="J50" s="220"/>
      <c r="K50" s="220"/>
      <c r="L50" s="220"/>
      <c r="M50" s="220"/>
      <c r="N50" s="220"/>
      <c r="O50" s="221"/>
      <c r="P50" s="204"/>
    </row>
    <row r="51" spans="1:17" ht="25.5" customHeight="1" thickBot="1" x14ac:dyDescent="0.2">
      <c r="A51" s="71" t="s">
        <v>8</v>
      </c>
      <c r="B51" s="72" t="str">
        <f t="shared" si="3"/>
        <v>-</v>
      </c>
      <c r="C51" s="73">
        <v>218</v>
      </c>
      <c r="D51" s="215"/>
      <c r="E51" s="192">
        <f t="shared" si="5"/>
        <v>0</v>
      </c>
      <c r="F51" s="186">
        <f t="shared" si="4"/>
        <v>0</v>
      </c>
      <c r="G51" s="222"/>
      <c r="H51" s="223"/>
      <c r="I51" s="223"/>
      <c r="J51" s="223"/>
      <c r="K51" s="223"/>
      <c r="L51" s="223"/>
      <c r="M51" s="223"/>
      <c r="N51" s="223"/>
      <c r="O51" s="224"/>
      <c r="P51" s="204"/>
    </row>
    <row r="52" spans="1:17" ht="9" customHeight="1" thickBot="1" x14ac:dyDescent="0.2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4"/>
    </row>
    <row r="53" spans="1:17" ht="25.5" customHeight="1" x14ac:dyDescent="0.15">
      <c r="A53" s="298" t="s">
        <v>115</v>
      </c>
      <c r="B53" s="299"/>
      <c r="C53" s="275" t="s">
        <v>19</v>
      </c>
      <c r="D53" s="349" t="s">
        <v>86</v>
      </c>
      <c r="E53" s="351" t="s">
        <v>87</v>
      </c>
      <c r="F53" s="353" t="s">
        <v>88</v>
      </c>
      <c r="G53" s="198" t="s">
        <v>47</v>
      </c>
      <c r="H53" s="199" t="s">
        <v>48</v>
      </c>
      <c r="I53" s="199" t="s">
        <v>49</v>
      </c>
      <c r="J53" s="199" t="s">
        <v>50</v>
      </c>
      <c r="K53" s="199" t="s">
        <v>51</v>
      </c>
      <c r="L53" s="199" t="s">
        <v>52</v>
      </c>
      <c r="M53" s="199" t="s">
        <v>53</v>
      </c>
      <c r="N53" s="199" t="s">
        <v>54</v>
      </c>
      <c r="O53" s="199" t="s">
        <v>55</v>
      </c>
      <c r="P53" s="200" t="s">
        <v>56</v>
      </c>
      <c r="Q53" s="267" t="s">
        <v>37</v>
      </c>
    </row>
    <row r="54" spans="1:17" x14ac:dyDescent="0.15">
      <c r="A54" s="300"/>
      <c r="B54" s="301"/>
      <c r="C54" s="276"/>
      <c r="D54" s="350"/>
      <c r="E54" s="352"/>
      <c r="F54" s="354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268"/>
    </row>
    <row r="55" spans="1:17" ht="25.5" customHeight="1" x14ac:dyDescent="0.15">
      <c r="A55" s="69" t="s">
        <v>1</v>
      </c>
      <c r="B55" s="70" t="str">
        <f t="shared" ref="B55:B62" si="6">IFERROR(VLOOKUP(C55-(ROUNDDOWN(C55/10,0)*10),事業マスタ,2,0),"")</f>
        <v>-</v>
      </c>
      <c r="C55" s="59">
        <v>221</v>
      </c>
      <c r="D55" s="208"/>
      <c r="E55" s="190">
        <f>SUM(G55:P55)</f>
        <v>0</v>
      </c>
      <c r="F55" s="178">
        <f t="shared" ref="F55:F62" si="7">D55-E55</f>
        <v>0</v>
      </c>
      <c r="G55" s="216"/>
      <c r="H55" s="217"/>
      <c r="I55" s="217"/>
      <c r="J55" s="217"/>
      <c r="K55" s="217"/>
      <c r="L55" s="217"/>
      <c r="M55" s="217"/>
      <c r="N55" s="217"/>
      <c r="O55" s="217"/>
      <c r="P55" s="218"/>
      <c r="Q55" s="193">
        <f t="shared" ref="Q55:Q62" si="8">E44-E55</f>
        <v>0</v>
      </c>
    </row>
    <row r="56" spans="1:17" ht="25.5" customHeight="1" x14ac:dyDescent="0.15">
      <c r="A56" s="69" t="s">
        <v>2</v>
      </c>
      <c r="B56" s="70" t="str">
        <f t="shared" si="6"/>
        <v>-</v>
      </c>
      <c r="C56" s="59">
        <v>222</v>
      </c>
      <c r="D56" s="208"/>
      <c r="E56" s="190">
        <f t="shared" ref="E56:E62" si="9">SUM(G56:P56)</f>
        <v>0</v>
      </c>
      <c r="F56" s="178">
        <f t="shared" si="7"/>
        <v>0</v>
      </c>
      <c r="G56" s="216"/>
      <c r="H56" s="217"/>
      <c r="I56" s="217"/>
      <c r="J56" s="217"/>
      <c r="K56" s="217"/>
      <c r="L56" s="217"/>
      <c r="M56" s="217"/>
      <c r="N56" s="217"/>
      <c r="O56" s="217"/>
      <c r="P56" s="218"/>
      <c r="Q56" s="193">
        <f t="shared" si="8"/>
        <v>0</v>
      </c>
    </row>
    <row r="57" spans="1:17" ht="25.5" customHeight="1" x14ac:dyDescent="0.15">
      <c r="A57" s="69" t="s">
        <v>3</v>
      </c>
      <c r="B57" s="70" t="str">
        <f t="shared" si="6"/>
        <v>-</v>
      </c>
      <c r="C57" s="59">
        <v>223</v>
      </c>
      <c r="D57" s="208"/>
      <c r="E57" s="190">
        <f t="shared" si="9"/>
        <v>0</v>
      </c>
      <c r="F57" s="178">
        <f t="shared" si="7"/>
        <v>0</v>
      </c>
      <c r="G57" s="216"/>
      <c r="H57" s="217"/>
      <c r="I57" s="217"/>
      <c r="J57" s="217"/>
      <c r="K57" s="217"/>
      <c r="L57" s="217"/>
      <c r="M57" s="217"/>
      <c r="N57" s="217"/>
      <c r="O57" s="217"/>
      <c r="P57" s="218"/>
      <c r="Q57" s="193">
        <f t="shared" si="8"/>
        <v>0</v>
      </c>
    </row>
    <row r="58" spans="1:17" ht="25.5" customHeight="1" x14ac:dyDescent="0.15">
      <c r="A58" s="69" t="s">
        <v>4</v>
      </c>
      <c r="B58" s="70" t="str">
        <f t="shared" si="6"/>
        <v>-</v>
      </c>
      <c r="C58" s="59">
        <v>224</v>
      </c>
      <c r="D58" s="208"/>
      <c r="E58" s="190">
        <f t="shared" si="9"/>
        <v>0</v>
      </c>
      <c r="F58" s="178">
        <f t="shared" si="7"/>
        <v>0</v>
      </c>
      <c r="G58" s="216"/>
      <c r="H58" s="217"/>
      <c r="I58" s="217"/>
      <c r="J58" s="217"/>
      <c r="K58" s="217"/>
      <c r="L58" s="217"/>
      <c r="M58" s="217"/>
      <c r="N58" s="217"/>
      <c r="O58" s="217"/>
      <c r="P58" s="218"/>
      <c r="Q58" s="193">
        <f t="shared" si="8"/>
        <v>0</v>
      </c>
    </row>
    <row r="59" spans="1:17" ht="25.5" customHeight="1" x14ac:dyDescent="0.15">
      <c r="A59" s="69" t="s">
        <v>5</v>
      </c>
      <c r="B59" s="70" t="str">
        <f t="shared" si="6"/>
        <v>-</v>
      </c>
      <c r="C59" s="59">
        <v>225</v>
      </c>
      <c r="D59" s="208"/>
      <c r="E59" s="190">
        <f t="shared" si="9"/>
        <v>0</v>
      </c>
      <c r="F59" s="178">
        <f t="shared" si="7"/>
        <v>0</v>
      </c>
      <c r="G59" s="216"/>
      <c r="H59" s="217"/>
      <c r="I59" s="217"/>
      <c r="J59" s="217"/>
      <c r="K59" s="217"/>
      <c r="L59" s="217"/>
      <c r="M59" s="217"/>
      <c r="N59" s="217"/>
      <c r="O59" s="217"/>
      <c r="P59" s="218"/>
      <c r="Q59" s="193">
        <f t="shared" si="8"/>
        <v>0</v>
      </c>
    </row>
    <row r="60" spans="1:17" ht="25.5" customHeight="1" x14ac:dyDescent="0.15">
      <c r="A60" s="69" t="s">
        <v>6</v>
      </c>
      <c r="B60" s="70" t="str">
        <f t="shared" si="6"/>
        <v>-</v>
      </c>
      <c r="C60" s="59">
        <v>226</v>
      </c>
      <c r="D60" s="208"/>
      <c r="E60" s="190">
        <f t="shared" si="9"/>
        <v>0</v>
      </c>
      <c r="F60" s="178">
        <f t="shared" si="7"/>
        <v>0</v>
      </c>
      <c r="G60" s="216"/>
      <c r="H60" s="217"/>
      <c r="I60" s="217"/>
      <c r="J60" s="217"/>
      <c r="K60" s="217"/>
      <c r="L60" s="217"/>
      <c r="M60" s="217"/>
      <c r="N60" s="217"/>
      <c r="O60" s="217"/>
      <c r="P60" s="218"/>
      <c r="Q60" s="193">
        <f t="shared" si="8"/>
        <v>0</v>
      </c>
    </row>
    <row r="61" spans="1:17" ht="25.5" customHeight="1" x14ac:dyDescent="0.15">
      <c r="A61" s="69" t="s">
        <v>7</v>
      </c>
      <c r="B61" s="70" t="str">
        <f t="shared" si="6"/>
        <v>-</v>
      </c>
      <c r="C61" s="59">
        <v>227</v>
      </c>
      <c r="D61" s="208"/>
      <c r="E61" s="191">
        <f t="shared" si="9"/>
        <v>0</v>
      </c>
      <c r="F61" s="178">
        <f t="shared" si="7"/>
        <v>0</v>
      </c>
      <c r="G61" s="219"/>
      <c r="H61" s="220"/>
      <c r="I61" s="220"/>
      <c r="J61" s="220"/>
      <c r="K61" s="220"/>
      <c r="L61" s="220"/>
      <c r="M61" s="220"/>
      <c r="N61" s="220"/>
      <c r="O61" s="220"/>
      <c r="P61" s="221"/>
      <c r="Q61" s="193">
        <f t="shared" si="8"/>
        <v>0</v>
      </c>
    </row>
    <row r="62" spans="1:17" ht="25.5" customHeight="1" thickBot="1" x14ac:dyDescent="0.2">
      <c r="A62" s="69" t="s">
        <v>8</v>
      </c>
      <c r="B62" s="72" t="str">
        <f t="shared" si="6"/>
        <v>-</v>
      </c>
      <c r="C62" s="59">
        <v>228</v>
      </c>
      <c r="D62" s="215"/>
      <c r="E62" s="192">
        <f t="shared" si="9"/>
        <v>0</v>
      </c>
      <c r="F62" s="186">
        <f t="shared" si="7"/>
        <v>0</v>
      </c>
      <c r="G62" s="222"/>
      <c r="H62" s="223"/>
      <c r="I62" s="223"/>
      <c r="J62" s="223"/>
      <c r="K62" s="223"/>
      <c r="L62" s="223"/>
      <c r="M62" s="223"/>
      <c r="N62" s="223"/>
      <c r="O62" s="223"/>
      <c r="P62" s="224"/>
      <c r="Q62" s="193">
        <f t="shared" si="8"/>
        <v>0</v>
      </c>
    </row>
    <row r="63" spans="1:17" ht="34.5" customHeight="1" thickBot="1" x14ac:dyDescent="0.2">
      <c r="A63" s="12"/>
      <c r="B63" s="12"/>
      <c r="C63" s="13"/>
      <c r="D63" s="13"/>
      <c r="E63" s="13"/>
      <c r="F63" s="40"/>
      <c r="G63" s="207"/>
      <c r="H63" s="207"/>
      <c r="I63" s="207"/>
      <c r="J63" s="207"/>
      <c r="K63" s="207"/>
      <c r="L63" s="207"/>
      <c r="M63" s="207"/>
      <c r="N63" s="207"/>
      <c r="O63" s="296" t="s">
        <v>38</v>
      </c>
      <c r="P63" s="297"/>
      <c r="Q63" s="194">
        <f>SUM(Q55:Q62)</f>
        <v>0</v>
      </c>
    </row>
    <row r="64" spans="1:17" ht="21.75" customHeight="1" thickBot="1" x14ac:dyDescent="0.2"/>
    <row r="65" spans="1:19" ht="27" customHeight="1" x14ac:dyDescent="0.15">
      <c r="E65" s="337" t="s">
        <v>39</v>
      </c>
      <c r="F65" s="277"/>
      <c r="G65" s="347">
        <f>E18</f>
        <v>0</v>
      </c>
      <c r="H65" s="347"/>
      <c r="I65" s="277" t="s">
        <v>40</v>
      </c>
      <c r="J65" s="277"/>
      <c r="K65" s="347">
        <f>SUM(E44:E51)</f>
        <v>0</v>
      </c>
      <c r="L65" s="347"/>
      <c r="M65" s="277" t="s">
        <v>41</v>
      </c>
      <c r="N65" s="277"/>
      <c r="O65" s="347">
        <f>SUM(G65,K65)</f>
        <v>0</v>
      </c>
      <c r="P65" s="348"/>
    </row>
    <row r="66" spans="1:19" ht="27" customHeight="1" thickBot="1" x14ac:dyDescent="0.2">
      <c r="E66" s="289" t="s">
        <v>42</v>
      </c>
      <c r="F66" s="290"/>
      <c r="G66" s="345">
        <f>E38</f>
        <v>0</v>
      </c>
      <c r="H66" s="345"/>
      <c r="I66" s="290" t="s">
        <v>43</v>
      </c>
      <c r="J66" s="290"/>
      <c r="K66" s="345">
        <f>SUM(E55:E62)</f>
        <v>0</v>
      </c>
      <c r="L66" s="345"/>
      <c r="M66" s="290" t="s">
        <v>44</v>
      </c>
      <c r="N66" s="290"/>
      <c r="O66" s="345">
        <f>SUM(G66,K66)</f>
        <v>0</v>
      </c>
      <c r="P66" s="346"/>
    </row>
    <row r="67" spans="1:19" ht="38.25" customHeight="1" thickBot="1" x14ac:dyDescent="0.2">
      <c r="M67" s="281" t="s">
        <v>45</v>
      </c>
      <c r="N67" s="282"/>
      <c r="O67" s="343">
        <f>O65-O66</f>
        <v>0</v>
      </c>
      <c r="P67" s="344"/>
    </row>
    <row r="68" spans="1:19" ht="19.5" customHeight="1" x14ac:dyDescent="0.15"/>
    <row r="69" spans="1:19" s="106" customFormat="1" ht="22.5" customHeight="1" x14ac:dyDescent="0.1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1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15">
      <c r="A71" s="107"/>
      <c r="B71" s="107"/>
      <c r="C71" s="266" t="s">
        <v>157</v>
      </c>
      <c r="D71" s="266"/>
      <c r="E71" s="266"/>
      <c r="F71" s="266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15"/>
    <row r="73" spans="1:19" ht="19.5" customHeight="1" x14ac:dyDescent="0.15"/>
    <row r="74" spans="1:19" ht="19.5" customHeight="1" x14ac:dyDescent="0.15"/>
    <row r="75" spans="1:19" ht="19.5" customHeight="1" x14ac:dyDescent="0.15"/>
    <row r="76" spans="1:19" s="7" customFormat="1" ht="19.5" customHeight="1" x14ac:dyDescent="0.15">
      <c r="B76"/>
      <c r="C76"/>
      <c r="D76"/>
      <c r="E76"/>
      <c r="F76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/>
    </row>
    <row r="77" spans="1:19" s="7" customFormat="1" ht="19.5" customHeight="1" x14ac:dyDescent="0.15">
      <c r="B77"/>
      <c r="C77"/>
      <c r="D77"/>
      <c r="E77"/>
      <c r="F77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/>
    </row>
    <row r="78" spans="1:19" s="7" customFormat="1" ht="19.5" customHeight="1" x14ac:dyDescent="0.15">
      <c r="B78"/>
      <c r="C78"/>
      <c r="D78"/>
      <c r="E78"/>
      <c r="F78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/>
    </row>
    <row r="79" spans="1:19" s="7" customFormat="1" ht="19.5" customHeight="1" x14ac:dyDescent="0.15">
      <c r="B79"/>
      <c r="C79"/>
      <c r="D79"/>
      <c r="E79"/>
      <c r="F79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/>
    </row>
    <row r="80" spans="1:19" s="7" customFormat="1" ht="19.5" customHeight="1" x14ac:dyDescent="0.15">
      <c r="B80"/>
      <c r="C80"/>
      <c r="D80"/>
      <c r="E80"/>
      <c r="F80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/>
    </row>
    <row r="81" spans="2:17" s="7" customFormat="1" ht="19.5" customHeight="1" x14ac:dyDescent="0.15">
      <c r="B81"/>
      <c r="C81"/>
      <c r="D81"/>
      <c r="E81"/>
      <c r="F8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/>
    </row>
    <row r="82" spans="2:17" s="7" customFormat="1" ht="19.5" customHeight="1" x14ac:dyDescent="0.15">
      <c r="B82"/>
      <c r="C82"/>
      <c r="D82"/>
      <c r="E82"/>
      <c r="F82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/>
    </row>
    <row r="83" spans="2:17" s="7" customFormat="1" ht="19.5" customHeight="1" x14ac:dyDescent="0.15">
      <c r="B83"/>
      <c r="C83"/>
      <c r="D83"/>
      <c r="E83"/>
      <c r="F83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/>
    </row>
    <row r="84" spans="2:17" s="7" customFormat="1" ht="19.5" customHeight="1" x14ac:dyDescent="0.15">
      <c r="B84"/>
      <c r="C84"/>
      <c r="D84"/>
      <c r="E84"/>
      <c r="F84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/>
    </row>
    <row r="85" spans="2:17" s="7" customFormat="1" ht="19.5" customHeight="1" x14ac:dyDescent="0.15">
      <c r="B85"/>
      <c r="C85"/>
      <c r="D85"/>
      <c r="E85"/>
      <c r="F85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/>
    </row>
  </sheetData>
  <sheetProtection sheet="1" objects="1" scenarios="1" selectLockedCells="1"/>
  <mergeCells count="83">
    <mergeCell ref="G5:L5"/>
    <mergeCell ref="A1:K1"/>
    <mergeCell ref="B2:C2"/>
    <mergeCell ref="D2:J2"/>
    <mergeCell ref="B3:C4"/>
    <mergeCell ref="D3:F4"/>
    <mergeCell ref="G3:G4"/>
    <mergeCell ref="H3:J4"/>
    <mergeCell ref="L3:L4"/>
    <mergeCell ref="M3:M4"/>
    <mergeCell ref="N3:N4"/>
    <mergeCell ref="O3:O4"/>
    <mergeCell ref="P3:P4"/>
    <mergeCell ref="A14:B14"/>
    <mergeCell ref="G14:P14"/>
    <mergeCell ref="A6:B6"/>
    <mergeCell ref="G6:P6"/>
    <mergeCell ref="A7:B7"/>
    <mergeCell ref="G7:P7"/>
    <mergeCell ref="A8:B8"/>
    <mergeCell ref="G8:P8"/>
    <mergeCell ref="G9:P9"/>
    <mergeCell ref="G10:P10"/>
    <mergeCell ref="G11:P11"/>
    <mergeCell ref="G12:P12"/>
    <mergeCell ref="G13:P13"/>
    <mergeCell ref="G15:P15"/>
    <mergeCell ref="G16:P16"/>
    <mergeCell ref="G17:P17"/>
    <mergeCell ref="A18:C18"/>
    <mergeCell ref="A20:B20"/>
    <mergeCell ref="G20:P20"/>
    <mergeCell ref="A21:B21"/>
    <mergeCell ref="G21:P21"/>
    <mergeCell ref="A22:B22"/>
    <mergeCell ref="G22:P22"/>
    <mergeCell ref="A23:B23"/>
    <mergeCell ref="G23:P23"/>
    <mergeCell ref="G34:P34"/>
    <mergeCell ref="G24:P24"/>
    <mergeCell ref="G25:P25"/>
    <mergeCell ref="A26:B26"/>
    <mergeCell ref="G26:P26"/>
    <mergeCell ref="G27:P27"/>
    <mergeCell ref="G28:P28"/>
    <mergeCell ref="G29:P29"/>
    <mergeCell ref="G30:P30"/>
    <mergeCell ref="G31:P31"/>
    <mergeCell ref="G32:P32"/>
    <mergeCell ref="G33:P33"/>
    <mergeCell ref="Q53:Q54"/>
    <mergeCell ref="G35:P35"/>
    <mergeCell ref="G37:P37"/>
    <mergeCell ref="A38:C38"/>
    <mergeCell ref="A39:C39"/>
    <mergeCell ref="A41:B41"/>
    <mergeCell ref="A42:B43"/>
    <mergeCell ref="C42:C43"/>
    <mergeCell ref="D42:D43"/>
    <mergeCell ref="E42:E43"/>
    <mergeCell ref="F42:F43"/>
    <mergeCell ref="G36:P36"/>
    <mergeCell ref="A53:B54"/>
    <mergeCell ref="C53:C54"/>
    <mergeCell ref="D53:D54"/>
    <mergeCell ref="E53:E54"/>
    <mergeCell ref="F53:F54"/>
    <mergeCell ref="O63:P63"/>
    <mergeCell ref="E65:F65"/>
    <mergeCell ref="G65:H65"/>
    <mergeCell ref="I65:J65"/>
    <mergeCell ref="K65:L65"/>
    <mergeCell ref="M65:N65"/>
    <mergeCell ref="O65:P65"/>
    <mergeCell ref="M67:N67"/>
    <mergeCell ref="O67:P67"/>
    <mergeCell ref="C71:F71"/>
    <mergeCell ref="E66:F66"/>
    <mergeCell ref="G66:H66"/>
    <mergeCell ref="I66:J66"/>
    <mergeCell ref="K66:L66"/>
    <mergeCell ref="M66:N66"/>
    <mergeCell ref="O66:P66"/>
  </mergeCells>
  <phoneticPr fontId="1"/>
  <dataValidations count="2">
    <dataValidation imeMode="on" allowBlank="1" showInputMessage="1" showErrorMessage="1" sqref="G7:P17 D2:J2 G21:P37"/>
    <dataValidation imeMode="off" allowBlank="1" showInputMessage="1" showErrorMessage="1" sqref="D7:E7 D9:E13 D15:E17 D21:E22 D24:E25 H3:J4 D44:D51 D55:D62 G44:O51 G55:P62 D3:F4 D27:E37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view="pageBreakPreview" zoomScale="60" zoomScaleNormal="100" workbookViewId="0">
      <selection activeCell="G7" sqref="G7:P7"/>
    </sheetView>
  </sheetViews>
  <sheetFormatPr defaultRowHeight="13.5" x14ac:dyDescent="0.15"/>
  <cols>
    <col min="1" max="1" width="8.625" style="7" bestFit="1" customWidth="1"/>
    <col min="2" max="2" width="16.75" customWidth="1"/>
    <col min="3" max="3" width="7.625" bestFit="1" customWidth="1"/>
    <col min="4" max="6" width="12.375" customWidth="1"/>
    <col min="7" max="16" width="10.5" style="8" customWidth="1"/>
    <col min="17" max="17" width="10.5" customWidth="1"/>
  </cols>
  <sheetData>
    <row r="1" spans="1:17" ht="43.5" customHeight="1" x14ac:dyDescent="0.15">
      <c r="A1" s="318" t="s">
        <v>159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00" t="s">
        <v>148</v>
      </c>
      <c r="M1" s="100"/>
      <c r="N1" s="101"/>
      <c r="O1" s="101"/>
      <c r="P1" s="104" t="s">
        <v>151</v>
      </c>
      <c r="Q1" s="98"/>
    </row>
    <row r="2" spans="1:17" ht="41.25" customHeight="1" x14ac:dyDescent="0.15">
      <c r="A2"/>
      <c r="B2" s="327" t="s">
        <v>154</v>
      </c>
      <c r="C2" s="328"/>
      <c r="D2" s="328">
        <f>予算書!D2</f>
        <v>0</v>
      </c>
      <c r="E2" s="328"/>
      <c r="F2" s="328"/>
      <c r="G2" s="328"/>
      <c r="H2" s="328"/>
      <c r="I2" s="328"/>
      <c r="J2" s="328"/>
      <c r="K2"/>
      <c r="L2" s="102" t="s">
        <v>149</v>
      </c>
      <c r="M2" s="102"/>
      <c r="N2" s="103"/>
      <c r="O2" s="103"/>
      <c r="P2" s="105" t="s">
        <v>151</v>
      </c>
      <c r="Q2" s="99"/>
    </row>
    <row r="3" spans="1:17" ht="18.75" x14ac:dyDescent="0.15">
      <c r="A3" s="83"/>
      <c r="B3" s="331" t="s">
        <v>156</v>
      </c>
      <c r="C3" s="331"/>
      <c r="D3" s="329">
        <f>予算書!D3</f>
        <v>42095</v>
      </c>
      <c r="E3" s="329"/>
      <c r="F3" s="329"/>
      <c r="G3" s="323" t="s">
        <v>155</v>
      </c>
      <c r="H3" s="329">
        <f>予算書!H3</f>
        <v>42460</v>
      </c>
      <c r="I3" s="329"/>
      <c r="J3" s="329"/>
      <c r="K3" s="82"/>
      <c r="L3" s="325" t="s">
        <v>150</v>
      </c>
      <c r="M3" s="325"/>
      <c r="N3" s="323"/>
      <c r="O3" s="321"/>
      <c r="P3" s="319" t="s">
        <v>151</v>
      </c>
      <c r="Q3" s="83"/>
    </row>
    <row r="4" spans="1:17" ht="24" x14ac:dyDescent="0.2">
      <c r="A4" s="81"/>
      <c r="B4" s="332"/>
      <c r="C4" s="332"/>
      <c r="D4" s="329"/>
      <c r="E4" s="329"/>
      <c r="F4" s="329"/>
      <c r="G4" s="330"/>
      <c r="H4" s="329"/>
      <c r="I4" s="329"/>
      <c r="J4" s="329"/>
      <c r="K4" s="82"/>
      <c r="L4" s="326"/>
      <c r="M4" s="326"/>
      <c r="N4" s="324"/>
      <c r="O4" s="322"/>
      <c r="P4" s="320"/>
      <c r="Q4" s="18"/>
    </row>
    <row r="5" spans="1:17" ht="24.75" customHeight="1" thickBot="1" x14ac:dyDescent="0.2">
      <c r="A5" s="56" t="s">
        <v>145</v>
      </c>
      <c r="B5" s="57"/>
      <c r="C5" s="57"/>
      <c r="G5" s="330"/>
      <c r="H5" s="330"/>
      <c r="I5" s="330"/>
      <c r="J5" s="330"/>
      <c r="K5" s="330"/>
      <c r="L5" s="330"/>
    </row>
    <row r="6" spans="1:17" ht="24.75" customHeight="1" x14ac:dyDescent="0.15">
      <c r="A6" s="333" t="s">
        <v>114</v>
      </c>
      <c r="B6" s="334"/>
      <c r="C6" s="58" t="s">
        <v>19</v>
      </c>
      <c r="D6" s="37" t="s">
        <v>86</v>
      </c>
      <c r="E6" s="35" t="s">
        <v>87</v>
      </c>
      <c r="F6" s="41" t="s">
        <v>89</v>
      </c>
      <c r="G6" s="366" t="s">
        <v>33</v>
      </c>
      <c r="H6" s="335"/>
      <c r="I6" s="335"/>
      <c r="J6" s="335"/>
      <c r="K6" s="335"/>
      <c r="L6" s="335"/>
      <c r="M6" s="335"/>
      <c r="N6" s="335"/>
      <c r="O6" s="335"/>
      <c r="P6" s="336"/>
    </row>
    <row r="7" spans="1:17" ht="24.75" customHeight="1" x14ac:dyDescent="0.15">
      <c r="A7" s="309" t="s">
        <v>94</v>
      </c>
      <c r="B7" s="308"/>
      <c r="C7" s="59">
        <v>11000</v>
      </c>
      <c r="D7" s="176">
        <f>予算書!E7</f>
        <v>0</v>
      </c>
      <c r="E7" s="177">
        <f>SUMIF(コード,C7,収入)-SUMIF(コード,C7,支出)</f>
        <v>0</v>
      </c>
      <c r="F7" s="178">
        <f>E7-D7</f>
        <v>0</v>
      </c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7" ht="24.75" customHeight="1" x14ac:dyDescent="0.15">
      <c r="A8" s="307" t="s">
        <v>95</v>
      </c>
      <c r="B8" s="308"/>
      <c r="C8" s="59" t="s">
        <v>27</v>
      </c>
      <c r="D8" s="176">
        <f>予算書!E8</f>
        <v>0</v>
      </c>
      <c r="E8" s="177">
        <f>SUM(E9:E13)</f>
        <v>0</v>
      </c>
      <c r="F8" s="178">
        <f t="shared" ref="F8:F18" si="0">E8-D8</f>
        <v>0</v>
      </c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7" ht="24.75" customHeight="1" x14ac:dyDescent="0.15">
      <c r="A9" s="60"/>
      <c r="B9" s="61" t="s">
        <v>96</v>
      </c>
      <c r="C9" s="59">
        <v>11101</v>
      </c>
      <c r="D9" s="176">
        <f>予算書!E9</f>
        <v>0</v>
      </c>
      <c r="E9" s="177">
        <f>SUMIF(コード,C9,収入)-SUMIF(コード,C9,支出)</f>
        <v>0</v>
      </c>
      <c r="F9" s="178">
        <f t="shared" si="0"/>
        <v>0</v>
      </c>
      <c r="G9" s="355"/>
      <c r="H9" s="355"/>
      <c r="I9" s="355"/>
      <c r="J9" s="355"/>
      <c r="K9" s="355"/>
      <c r="L9" s="355"/>
      <c r="M9" s="355"/>
      <c r="N9" s="355"/>
      <c r="O9" s="355"/>
      <c r="P9" s="356"/>
    </row>
    <row r="10" spans="1:17" ht="24.75" customHeight="1" x14ac:dyDescent="0.15">
      <c r="A10" s="60"/>
      <c r="B10" s="61" t="s">
        <v>97</v>
      </c>
      <c r="C10" s="59">
        <v>11102</v>
      </c>
      <c r="D10" s="176">
        <f>予算書!E10</f>
        <v>0</v>
      </c>
      <c r="E10" s="177">
        <f>SUMIF(コード,C10,収入)-SUMIF(コード,C10,支出)</f>
        <v>0</v>
      </c>
      <c r="F10" s="178">
        <f t="shared" si="0"/>
        <v>0</v>
      </c>
      <c r="G10" s="355"/>
      <c r="H10" s="355"/>
      <c r="I10" s="355"/>
      <c r="J10" s="355"/>
      <c r="K10" s="355"/>
      <c r="L10" s="355"/>
      <c r="M10" s="355"/>
      <c r="N10" s="355"/>
      <c r="O10" s="355"/>
      <c r="P10" s="356"/>
    </row>
    <row r="11" spans="1:17" ht="24.75" customHeight="1" x14ac:dyDescent="0.15">
      <c r="A11" s="60"/>
      <c r="B11" s="62" t="s">
        <v>98</v>
      </c>
      <c r="C11" s="59">
        <v>11103</v>
      </c>
      <c r="D11" s="176">
        <f>予算書!E11</f>
        <v>0</v>
      </c>
      <c r="E11" s="177">
        <f>SUMIF(コード,C11,収入)-SUMIF(コード,C11,支出)</f>
        <v>0</v>
      </c>
      <c r="F11" s="178">
        <f t="shared" si="0"/>
        <v>0</v>
      </c>
      <c r="G11" s="355"/>
      <c r="H11" s="355"/>
      <c r="I11" s="355"/>
      <c r="J11" s="355"/>
      <c r="K11" s="355"/>
      <c r="L11" s="355"/>
      <c r="M11" s="355"/>
      <c r="N11" s="355"/>
      <c r="O11" s="355"/>
      <c r="P11" s="356"/>
    </row>
    <row r="12" spans="1:17" ht="24.75" customHeight="1" x14ac:dyDescent="0.15">
      <c r="A12" s="60"/>
      <c r="B12" s="61" t="s">
        <v>99</v>
      </c>
      <c r="C12" s="59">
        <v>11104</v>
      </c>
      <c r="D12" s="176">
        <f>予算書!E12</f>
        <v>0</v>
      </c>
      <c r="E12" s="177">
        <f>SUMIF(コード,C12,収入)-SUMIF(コード,C12,支出)</f>
        <v>0</v>
      </c>
      <c r="F12" s="178">
        <f t="shared" si="0"/>
        <v>0</v>
      </c>
      <c r="G12" s="355"/>
      <c r="H12" s="355"/>
      <c r="I12" s="355"/>
      <c r="J12" s="355"/>
      <c r="K12" s="355"/>
      <c r="L12" s="355"/>
      <c r="M12" s="355"/>
      <c r="N12" s="355"/>
      <c r="O12" s="355"/>
      <c r="P12" s="356"/>
    </row>
    <row r="13" spans="1:17" ht="24.75" customHeight="1" x14ac:dyDescent="0.15">
      <c r="A13" s="60"/>
      <c r="B13" s="61" t="s">
        <v>100</v>
      </c>
      <c r="C13" s="59">
        <v>11105</v>
      </c>
      <c r="D13" s="176">
        <f>予算書!E13</f>
        <v>0</v>
      </c>
      <c r="E13" s="177">
        <f>SUMIF(コード,C13,収入)-SUMIF(コード,C13,支出)</f>
        <v>0</v>
      </c>
      <c r="F13" s="178">
        <f t="shared" si="0"/>
        <v>0</v>
      </c>
      <c r="G13" s="355"/>
      <c r="H13" s="355"/>
      <c r="I13" s="355"/>
      <c r="J13" s="355"/>
      <c r="K13" s="355"/>
      <c r="L13" s="355"/>
      <c r="M13" s="355"/>
      <c r="N13" s="355"/>
      <c r="O13" s="355"/>
      <c r="P13" s="356"/>
    </row>
    <row r="14" spans="1:17" ht="24.75" customHeight="1" x14ac:dyDescent="0.15">
      <c r="A14" s="307" t="s">
        <v>101</v>
      </c>
      <c r="B14" s="308"/>
      <c r="C14" s="59" t="s">
        <v>27</v>
      </c>
      <c r="D14" s="176">
        <f>予算書!E14</f>
        <v>0</v>
      </c>
      <c r="E14" s="177">
        <f>SUM(E15:E17)</f>
        <v>0</v>
      </c>
      <c r="F14" s="178">
        <f t="shared" si="0"/>
        <v>0</v>
      </c>
      <c r="G14" s="355"/>
      <c r="H14" s="355"/>
      <c r="I14" s="355"/>
      <c r="J14" s="355"/>
      <c r="K14" s="355"/>
      <c r="L14" s="355"/>
      <c r="M14" s="355"/>
      <c r="N14" s="355"/>
      <c r="O14" s="355"/>
      <c r="P14" s="356"/>
    </row>
    <row r="15" spans="1:17" ht="24.75" customHeight="1" x14ac:dyDescent="0.15">
      <c r="A15" s="63"/>
      <c r="B15" s="61" t="s">
        <v>102</v>
      </c>
      <c r="C15" s="59">
        <v>11201</v>
      </c>
      <c r="D15" s="176">
        <f>予算書!E15</f>
        <v>0</v>
      </c>
      <c r="E15" s="177">
        <f>SUMIF(コード,C15,収入)-SUMIF(コード,C15,支出)</f>
        <v>0</v>
      </c>
      <c r="F15" s="178">
        <f t="shared" si="0"/>
        <v>0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6"/>
    </row>
    <row r="16" spans="1:17" ht="24.75" customHeight="1" x14ac:dyDescent="0.15">
      <c r="A16" s="63"/>
      <c r="B16" s="61" t="s">
        <v>103</v>
      </c>
      <c r="C16" s="59">
        <v>11202</v>
      </c>
      <c r="D16" s="176">
        <f>予算書!E16</f>
        <v>0</v>
      </c>
      <c r="E16" s="177">
        <f>SUMIF(コード,C16,収入)-SUMIF(コード,C16,支出)</f>
        <v>0</v>
      </c>
      <c r="F16" s="178">
        <f t="shared" si="0"/>
        <v>0</v>
      </c>
      <c r="G16" s="355"/>
      <c r="H16" s="355"/>
      <c r="I16" s="355"/>
      <c r="J16" s="355"/>
      <c r="K16" s="355"/>
      <c r="L16" s="355"/>
      <c r="M16" s="355"/>
      <c r="N16" s="355"/>
      <c r="O16" s="355"/>
      <c r="P16" s="356"/>
    </row>
    <row r="17" spans="1:16" ht="24.75" customHeight="1" thickBot="1" x14ac:dyDescent="0.2">
      <c r="A17" s="64"/>
      <c r="B17" s="65" t="s">
        <v>104</v>
      </c>
      <c r="C17" s="66">
        <v>11203</v>
      </c>
      <c r="D17" s="179">
        <f>予算書!E17</f>
        <v>0</v>
      </c>
      <c r="E17" s="180">
        <f>SUMIF(コード,C17,収入)-SUMIF(コード,C17,支出)</f>
        <v>0</v>
      </c>
      <c r="F17" s="181">
        <f t="shared" si="0"/>
        <v>0</v>
      </c>
      <c r="G17" s="361"/>
      <c r="H17" s="361"/>
      <c r="I17" s="361"/>
      <c r="J17" s="361"/>
      <c r="K17" s="361"/>
      <c r="L17" s="361"/>
      <c r="M17" s="361"/>
      <c r="N17" s="361"/>
      <c r="O17" s="361"/>
      <c r="P17" s="362"/>
    </row>
    <row r="18" spans="1:16" ht="24.75" customHeight="1" thickTop="1" thickBot="1" x14ac:dyDescent="0.2">
      <c r="A18" s="269" t="s">
        <v>34</v>
      </c>
      <c r="B18" s="270"/>
      <c r="C18" s="271"/>
      <c r="D18" s="182">
        <f>予算書!E18</f>
        <v>0</v>
      </c>
      <c r="E18" s="183">
        <f>SUM(E7,E8,E14)</f>
        <v>0</v>
      </c>
      <c r="F18" s="184">
        <f t="shared" si="0"/>
        <v>0</v>
      </c>
    </row>
    <row r="19" spans="1:16" ht="9" customHeight="1" thickBot="1" x14ac:dyDescent="0.2">
      <c r="A19" s="67"/>
      <c r="B19" s="67"/>
      <c r="C19" s="67"/>
      <c r="D19" s="42"/>
      <c r="E19" s="42"/>
      <c r="F19" s="42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 x14ac:dyDescent="0.15">
      <c r="A20" s="313" t="s">
        <v>115</v>
      </c>
      <c r="B20" s="314"/>
      <c r="C20" s="77" t="s">
        <v>19</v>
      </c>
      <c r="D20" s="37" t="s">
        <v>86</v>
      </c>
      <c r="E20" s="35" t="s">
        <v>87</v>
      </c>
      <c r="F20" s="41" t="s">
        <v>88</v>
      </c>
      <c r="G20" s="363" t="s">
        <v>33</v>
      </c>
      <c r="H20" s="364"/>
      <c r="I20" s="364"/>
      <c r="J20" s="364"/>
      <c r="K20" s="364"/>
      <c r="L20" s="364"/>
      <c r="M20" s="364"/>
      <c r="N20" s="364"/>
      <c r="O20" s="364"/>
      <c r="P20" s="365"/>
    </row>
    <row r="21" spans="1:16" ht="24.75" customHeight="1" x14ac:dyDescent="0.15">
      <c r="A21" s="309" t="s">
        <v>95</v>
      </c>
      <c r="B21" s="308"/>
      <c r="C21" s="59">
        <v>12100</v>
      </c>
      <c r="D21" s="176">
        <f>予算書!E21</f>
        <v>0</v>
      </c>
      <c r="E21" s="177">
        <f>SUMIF(コード,C21,支出)-SUMIF(コード,C21,収入)</f>
        <v>0</v>
      </c>
      <c r="F21" s="178">
        <f>D21-E21</f>
        <v>0</v>
      </c>
      <c r="G21" s="355"/>
      <c r="H21" s="355"/>
      <c r="I21" s="355"/>
      <c r="J21" s="355"/>
      <c r="K21" s="355"/>
      <c r="L21" s="355"/>
      <c r="M21" s="355"/>
      <c r="N21" s="355"/>
      <c r="O21" s="355"/>
      <c r="P21" s="356"/>
    </row>
    <row r="22" spans="1:16" ht="24.75" customHeight="1" x14ac:dyDescent="0.15">
      <c r="A22" s="309" t="s">
        <v>136</v>
      </c>
      <c r="B22" s="308"/>
      <c r="C22" s="59">
        <v>12200</v>
      </c>
      <c r="D22" s="176">
        <f>予算書!E22</f>
        <v>0</v>
      </c>
      <c r="E22" s="177">
        <f>SUMIF(コード,C22,支出)-SUMIF(コード,C22,収入)</f>
        <v>0</v>
      </c>
      <c r="F22" s="178">
        <f t="shared" ref="F22:F38" si="1">D22-E22</f>
        <v>0</v>
      </c>
      <c r="G22" s="355"/>
      <c r="H22" s="355"/>
      <c r="I22" s="355"/>
      <c r="J22" s="355"/>
      <c r="K22" s="355"/>
      <c r="L22" s="355"/>
      <c r="M22" s="355"/>
      <c r="N22" s="355"/>
      <c r="O22" s="355"/>
      <c r="P22" s="356"/>
    </row>
    <row r="23" spans="1:16" ht="24.75" customHeight="1" x14ac:dyDescent="0.15">
      <c r="A23" s="307" t="s">
        <v>137</v>
      </c>
      <c r="B23" s="308"/>
      <c r="C23" s="59" t="s">
        <v>27</v>
      </c>
      <c r="D23" s="176">
        <f>予算書!E23</f>
        <v>0</v>
      </c>
      <c r="E23" s="177">
        <f>SUMIF(コード,C23,支出)-SUMIF(コード,C23,収入)</f>
        <v>0</v>
      </c>
      <c r="F23" s="178">
        <f t="shared" ref="F23:F25" si="2">D23-E23</f>
        <v>0</v>
      </c>
      <c r="G23" s="355"/>
      <c r="H23" s="355"/>
      <c r="I23" s="355"/>
      <c r="J23" s="355"/>
      <c r="K23" s="355"/>
      <c r="L23" s="355"/>
      <c r="M23" s="355"/>
      <c r="N23" s="355"/>
      <c r="O23" s="355"/>
      <c r="P23" s="356"/>
    </row>
    <row r="24" spans="1:16" ht="24.75" customHeight="1" x14ac:dyDescent="0.15">
      <c r="A24" s="63"/>
      <c r="B24" s="61" t="s">
        <v>140</v>
      </c>
      <c r="C24" s="59">
        <v>12301</v>
      </c>
      <c r="D24" s="176">
        <f>予算書!E24</f>
        <v>0</v>
      </c>
      <c r="E24" s="177">
        <f t="shared" ref="E24:E25" si="3">SUMIF(コード,C24,支出)-SUMIF(コード,C24,収入)</f>
        <v>0</v>
      </c>
      <c r="F24" s="178">
        <f t="shared" si="2"/>
        <v>0</v>
      </c>
      <c r="G24" s="355"/>
      <c r="H24" s="355"/>
      <c r="I24" s="355"/>
      <c r="J24" s="355"/>
      <c r="K24" s="355"/>
      <c r="L24" s="355"/>
      <c r="M24" s="355"/>
      <c r="N24" s="355"/>
      <c r="O24" s="355"/>
      <c r="P24" s="356"/>
    </row>
    <row r="25" spans="1:16" ht="24.75" customHeight="1" x14ac:dyDescent="0.15">
      <c r="A25" s="76"/>
      <c r="B25" s="61" t="s">
        <v>139</v>
      </c>
      <c r="C25" s="59">
        <v>12302</v>
      </c>
      <c r="D25" s="176">
        <f>予算書!E25</f>
        <v>0</v>
      </c>
      <c r="E25" s="177">
        <f t="shared" si="3"/>
        <v>0</v>
      </c>
      <c r="F25" s="178">
        <f t="shared" si="2"/>
        <v>0</v>
      </c>
      <c r="G25" s="355"/>
      <c r="H25" s="355"/>
      <c r="I25" s="355"/>
      <c r="J25" s="355"/>
      <c r="K25" s="355"/>
      <c r="L25" s="355"/>
      <c r="M25" s="355"/>
      <c r="N25" s="355"/>
      <c r="O25" s="355"/>
      <c r="P25" s="356"/>
    </row>
    <row r="26" spans="1:16" ht="24.75" customHeight="1" x14ac:dyDescent="0.15">
      <c r="A26" s="307" t="s">
        <v>125</v>
      </c>
      <c r="B26" s="308"/>
      <c r="C26" s="59" t="s">
        <v>27</v>
      </c>
      <c r="D26" s="176">
        <f>予算書!E26</f>
        <v>0</v>
      </c>
      <c r="E26" s="177">
        <f>SUM(E27:E36)</f>
        <v>0</v>
      </c>
      <c r="F26" s="178">
        <f t="shared" si="1"/>
        <v>0</v>
      </c>
      <c r="G26" s="355"/>
      <c r="H26" s="355"/>
      <c r="I26" s="355"/>
      <c r="J26" s="355"/>
      <c r="K26" s="355"/>
      <c r="L26" s="355"/>
      <c r="M26" s="355"/>
      <c r="N26" s="355"/>
      <c r="O26" s="355"/>
      <c r="P26" s="356"/>
    </row>
    <row r="27" spans="1:16" ht="24.75" customHeight="1" x14ac:dyDescent="0.15">
      <c r="A27" s="63"/>
      <c r="B27" s="61" t="s">
        <v>105</v>
      </c>
      <c r="C27" s="59">
        <v>12401</v>
      </c>
      <c r="D27" s="176">
        <f>予算書!E27</f>
        <v>0</v>
      </c>
      <c r="E27" s="177">
        <f t="shared" ref="E27:E35" si="4">SUMIF(コード,C27,支出)-SUMIF(コード,C27,収入)</f>
        <v>0</v>
      </c>
      <c r="F27" s="178">
        <f t="shared" si="1"/>
        <v>0</v>
      </c>
      <c r="G27" s="355"/>
      <c r="H27" s="355"/>
      <c r="I27" s="355"/>
      <c r="J27" s="355"/>
      <c r="K27" s="355"/>
      <c r="L27" s="355"/>
      <c r="M27" s="355"/>
      <c r="N27" s="355"/>
      <c r="O27" s="355"/>
      <c r="P27" s="356"/>
    </row>
    <row r="28" spans="1:16" ht="24.75" customHeight="1" x14ac:dyDescent="0.15">
      <c r="A28" s="63"/>
      <c r="B28" s="61" t="s">
        <v>106</v>
      </c>
      <c r="C28" s="59">
        <v>12402</v>
      </c>
      <c r="D28" s="176">
        <f>予算書!E28</f>
        <v>0</v>
      </c>
      <c r="E28" s="177">
        <f t="shared" si="4"/>
        <v>0</v>
      </c>
      <c r="F28" s="178">
        <f t="shared" si="1"/>
        <v>0</v>
      </c>
      <c r="G28" s="355"/>
      <c r="H28" s="355"/>
      <c r="I28" s="355"/>
      <c r="J28" s="355"/>
      <c r="K28" s="355"/>
      <c r="L28" s="355"/>
      <c r="M28" s="355"/>
      <c r="N28" s="355"/>
      <c r="O28" s="355"/>
      <c r="P28" s="356"/>
    </row>
    <row r="29" spans="1:16" ht="24.75" customHeight="1" x14ac:dyDescent="0.15">
      <c r="A29" s="63"/>
      <c r="B29" s="61" t="s">
        <v>107</v>
      </c>
      <c r="C29" s="59">
        <v>12403</v>
      </c>
      <c r="D29" s="176">
        <f>予算書!E29</f>
        <v>0</v>
      </c>
      <c r="E29" s="177">
        <f t="shared" si="4"/>
        <v>0</v>
      </c>
      <c r="F29" s="178">
        <f t="shared" si="1"/>
        <v>0</v>
      </c>
      <c r="G29" s="355"/>
      <c r="H29" s="355"/>
      <c r="I29" s="355"/>
      <c r="J29" s="355"/>
      <c r="K29" s="355"/>
      <c r="L29" s="355"/>
      <c r="M29" s="355"/>
      <c r="N29" s="355"/>
      <c r="O29" s="355"/>
      <c r="P29" s="356"/>
    </row>
    <row r="30" spans="1:16" ht="24.75" customHeight="1" x14ac:dyDescent="0.15">
      <c r="A30" s="63"/>
      <c r="B30" s="61" t="s">
        <v>108</v>
      </c>
      <c r="C30" s="59">
        <v>12404</v>
      </c>
      <c r="D30" s="176">
        <f>予算書!E30</f>
        <v>0</v>
      </c>
      <c r="E30" s="177">
        <f t="shared" si="4"/>
        <v>0</v>
      </c>
      <c r="F30" s="178">
        <f t="shared" si="1"/>
        <v>0</v>
      </c>
      <c r="G30" s="355"/>
      <c r="H30" s="355"/>
      <c r="I30" s="355"/>
      <c r="J30" s="355"/>
      <c r="K30" s="355"/>
      <c r="L30" s="355"/>
      <c r="M30" s="355"/>
      <c r="N30" s="355"/>
      <c r="O30" s="355"/>
      <c r="P30" s="356"/>
    </row>
    <row r="31" spans="1:16" ht="24.75" customHeight="1" x14ac:dyDescent="0.15">
      <c r="A31" s="63"/>
      <c r="B31" s="61" t="s">
        <v>109</v>
      </c>
      <c r="C31" s="59">
        <v>12405</v>
      </c>
      <c r="D31" s="176">
        <f>予算書!E31</f>
        <v>0</v>
      </c>
      <c r="E31" s="177">
        <f t="shared" si="4"/>
        <v>0</v>
      </c>
      <c r="F31" s="178">
        <f t="shared" si="1"/>
        <v>0</v>
      </c>
      <c r="G31" s="355"/>
      <c r="H31" s="355"/>
      <c r="I31" s="355"/>
      <c r="J31" s="355"/>
      <c r="K31" s="355"/>
      <c r="L31" s="355"/>
      <c r="M31" s="355"/>
      <c r="N31" s="355"/>
      <c r="O31" s="355"/>
      <c r="P31" s="356"/>
    </row>
    <row r="32" spans="1:16" ht="24.75" customHeight="1" x14ac:dyDescent="0.15">
      <c r="A32" s="63"/>
      <c r="B32" s="61" t="s">
        <v>110</v>
      </c>
      <c r="C32" s="59">
        <v>12406</v>
      </c>
      <c r="D32" s="176">
        <f>予算書!E32</f>
        <v>0</v>
      </c>
      <c r="E32" s="177">
        <f t="shared" si="4"/>
        <v>0</v>
      </c>
      <c r="F32" s="178">
        <f t="shared" si="1"/>
        <v>0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6"/>
    </row>
    <row r="33" spans="1:16" ht="24.75" customHeight="1" x14ac:dyDescent="0.15">
      <c r="A33" s="63"/>
      <c r="B33" s="61" t="s">
        <v>111</v>
      </c>
      <c r="C33" s="59">
        <v>12407</v>
      </c>
      <c r="D33" s="176">
        <f>予算書!E33</f>
        <v>0</v>
      </c>
      <c r="E33" s="177">
        <f t="shared" si="4"/>
        <v>0</v>
      </c>
      <c r="F33" s="178">
        <f t="shared" si="1"/>
        <v>0</v>
      </c>
      <c r="G33" s="355"/>
      <c r="H33" s="355"/>
      <c r="I33" s="355"/>
      <c r="J33" s="355"/>
      <c r="K33" s="355"/>
      <c r="L33" s="355"/>
      <c r="M33" s="355"/>
      <c r="N33" s="355"/>
      <c r="O33" s="355"/>
      <c r="P33" s="356"/>
    </row>
    <row r="34" spans="1:16" ht="24.75" customHeight="1" x14ac:dyDescent="0.15">
      <c r="A34" s="63"/>
      <c r="B34" s="61" t="s">
        <v>112</v>
      </c>
      <c r="C34" s="59">
        <v>12408</v>
      </c>
      <c r="D34" s="176">
        <f>予算書!E34</f>
        <v>0</v>
      </c>
      <c r="E34" s="177">
        <f t="shared" si="4"/>
        <v>0</v>
      </c>
      <c r="F34" s="178">
        <f t="shared" si="1"/>
        <v>0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6"/>
    </row>
    <row r="35" spans="1:16" ht="24.75" customHeight="1" x14ac:dyDescent="0.15">
      <c r="A35" s="63"/>
      <c r="B35" s="61" t="s">
        <v>113</v>
      </c>
      <c r="C35" s="59">
        <v>12409</v>
      </c>
      <c r="D35" s="176">
        <f>予算書!E35</f>
        <v>0</v>
      </c>
      <c r="E35" s="177">
        <f t="shared" si="4"/>
        <v>0</v>
      </c>
      <c r="F35" s="178">
        <f t="shared" si="1"/>
        <v>0</v>
      </c>
      <c r="G35" s="355"/>
      <c r="H35" s="355"/>
      <c r="I35" s="355"/>
      <c r="J35" s="355"/>
      <c r="K35" s="355"/>
      <c r="L35" s="355"/>
      <c r="M35" s="355"/>
      <c r="N35" s="355"/>
      <c r="O35" s="355"/>
      <c r="P35" s="356"/>
    </row>
    <row r="36" spans="1:16" ht="24.75" customHeight="1" x14ac:dyDescent="0.15">
      <c r="A36" s="76"/>
      <c r="B36" s="61" t="s">
        <v>135</v>
      </c>
      <c r="C36" s="59">
        <v>12410</v>
      </c>
      <c r="D36" s="262">
        <f>予算書!E36</f>
        <v>0</v>
      </c>
      <c r="E36" s="263">
        <f t="shared" ref="E36:E37" si="5">SUMIF(コード,C36,支出)-SUMIF(コード,C36,収入)</f>
        <v>0</v>
      </c>
      <c r="F36" s="178">
        <f t="shared" si="1"/>
        <v>0</v>
      </c>
      <c r="G36" s="360"/>
      <c r="H36" s="355"/>
      <c r="I36" s="355"/>
      <c r="J36" s="355"/>
      <c r="K36" s="355"/>
      <c r="L36" s="355"/>
      <c r="M36" s="355"/>
      <c r="N36" s="355"/>
      <c r="O36" s="355"/>
      <c r="P36" s="356"/>
    </row>
    <row r="37" spans="1:16" ht="24.75" customHeight="1" thickBot="1" x14ac:dyDescent="0.2">
      <c r="A37" s="256" t="s">
        <v>184</v>
      </c>
      <c r="B37" s="257"/>
      <c r="C37" s="66">
        <v>12500</v>
      </c>
      <c r="D37" s="264">
        <f>予算書!E37</f>
        <v>0</v>
      </c>
      <c r="E37" s="265">
        <f t="shared" si="5"/>
        <v>0</v>
      </c>
      <c r="F37" s="181">
        <f t="shared" si="1"/>
        <v>0</v>
      </c>
      <c r="G37" s="357"/>
      <c r="H37" s="358"/>
      <c r="I37" s="358"/>
      <c r="J37" s="358"/>
      <c r="K37" s="358"/>
      <c r="L37" s="358"/>
      <c r="M37" s="358"/>
      <c r="N37" s="358"/>
      <c r="O37" s="358"/>
      <c r="P37" s="359"/>
    </row>
    <row r="38" spans="1:16" ht="24.75" customHeight="1" thickTop="1" thickBot="1" x14ac:dyDescent="0.2">
      <c r="A38" s="269" t="s">
        <v>35</v>
      </c>
      <c r="B38" s="270"/>
      <c r="C38" s="271"/>
      <c r="D38" s="187">
        <f>予算書!E38</f>
        <v>0</v>
      </c>
      <c r="E38" s="188">
        <f>SUM(E21:E23,E26,E37)</f>
        <v>0</v>
      </c>
      <c r="F38" s="189">
        <f t="shared" si="1"/>
        <v>0</v>
      </c>
    </row>
    <row r="39" spans="1:16" ht="24.75" customHeight="1" thickBot="1" x14ac:dyDescent="0.2">
      <c r="A39" s="272" t="s">
        <v>36</v>
      </c>
      <c r="B39" s="273"/>
      <c r="C39" s="273"/>
      <c r="D39" s="187">
        <f>予算書!E39</f>
        <v>0</v>
      </c>
      <c r="E39" s="188">
        <f>E18-E38</f>
        <v>0</v>
      </c>
      <c r="F39" s="189">
        <f t="shared" ref="F39" si="6">E39-D39</f>
        <v>0</v>
      </c>
    </row>
    <row r="40" spans="1:16" ht="24.75" customHeight="1" x14ac:dyDescent="0.15">
      <c r="A40" s="68"/>
      <c r="B40" s="57"/>
      <c r="C40" s="57"/>
    </row>
    <row r="41" spans="1:16" ht="20.25" customHeight="1" thickBot="1" x14ac:dyDescent="0.2">
      <c r="A41" s="274" t="s">
        <v>146</v>
      </c>
      <c r="B41" s="274"/>
      <c r="C41" s="57"/>
    </row>
    <row r="42" spans="1:16" ht="25.5" customHeight="1" x14ac:dyDescent="0.15">
      <c r="A42" s="298" t="s">
        <v>114</v>
      </c>
      <c r="B42" s="299"/>
      <c r="C42" s="275" t="s">
        <v>19</v>
      </c>
      <c r="D42" s="349" t="s">
        <v>86</v>
      </c>
      <c r="E42" s="351" t="s">
        <v>87</v>
      </c>
      <c r="F42" s="353" t="s">
        <v>91</v>
      </c>
      <c r="G42" s="55" t="s">
        <v>57</v>
      </c>
      <c r="H42" s="53" t="s">
        <v>58</v>
      </c>
      <c r="I42" s="53" t="s">
        <v>59</v>
      </c>
      <c r="J42" s="53" t="s">
        <v>60</v>
      </c>
      <c r="K42" s="53" t="s">
        <v>61</v>
      </c>
      <c r="L42" s="53" t="s">
        <v>62</v>
      </c>
      <c r="M42" s="53" t="s">
        <v>63</v>
      </c>
      <c r="N42" s="53" t="s">
        <v>64</v>
      </c>
      <c r="O42" s="54" t="s">
        <v>56</v>
      </c>
      <c r="P42" s="15"/>
    </row>
    <row r="43" spans="1:16" x14ac:dyDescent="0.15">
      <c r="A43" s="300"/>
      <c r="B43" s="301"/>
      <c r="C43" s="276"/>
      <c r="D43" s="350"/>
      <c r="E43" s="352"/>
      <c r="F43" s="354"/>
      <c r="G43" s="78">
        <v>1</v>
      </c>
      <c r="H43" s="79">
        <v>2</v>
      </c>
      <c r="I43" s="79">
        <v>3</v>
      </c>
      <c r="J43" s="79">
        <v>4</v>
      </c>
      <c r="K43" s="79">
        <v>5</v>
      </c>
      <c r="L43" s="79">
        <v>6</v>
      </c>
      <c r="M43" s="79">
        <v>7</v>
      </c>
      <c r="N43" s="79">
        <v>8</v>
      </c>
      <c r="O43" s="80">
        <v>9</v>
      </c>
      <c r="P43"/>
    </row>
    <row r="44" spans="1:16" ht="25.5" customHeight="1" x14ac:dyDescent="0.15">
      <c r="A44" s="69" t="s">
        <v>1</v>
      </c>
      <c r="B44" s="70" t="str">
        <f t="shared" ref="B44:B51" si="7">IFERROR(VLOOKUP(C44-(ROUNDDOWN(C44/10,0)*10),事業マスタ,2,0),"")</f>
        <v>-</v>
      </c>
      <c r="C44" s="59">
        <v>211</v>
      </c>
      <c r="D44" s="176">
        <f>予算書!E44</f>
        <v>0</v>
      </c>
      <c r="E44" s="190">
        <f>SUM(G44:O44)</f>
        <v>0</v>
      </c>
      <c r="F44" s="178">
        <f t="shared" ref="F44:F51" si="8">E44-D44</f>
        <v>0</v>
      </c>
      <c r="G44" s="147">
        <f t="shared" ref="G44:O51" si="9">SUMIF(コード,$C44*100+G$43,収入)-SUMIF(コード,$C44*100+G$43,支出)</f>
        <v>0</v>
      </c>
      <c r="H44" s="148">
        <f t="shared" si="9"/>
        <v>0</v>
      </c>
      <c r="I44" s="148">
        <f t="shared" si="9"/>
        <v>0</v>
      </c>
      <c r="J44" s="148">
        <f t="shared" si="9"/>
        <v>0</v>
      </c>
      <c r="K44" s="148">
        <f t="shared" si="9"/>
        <v>0</v>
      </c>
      <c r="L44" s="148">
        <f t="shared" si="9"/>
        <v>0</v>
      </c>
      <c r="M44" s="148">
        <f t="shared" si="9"/>
        <v>0</v>
      </c>
      <c r="N44" s="148">
        <f t="shared" si="9"/>
        <v>0</v>
      </c>
      <c r="O44" s="149">
        <f t="shared" si="9"/>
        <v>0</v>
      </c>
      <c r="P44" s="16"/>
    </row>
    <row r="45" spans="1:16" ht="25.5" customHeight="1" x14ac:dyDescent="0.15">
      <c r="A45" s="69" t="s">
        <v>2</v>
      </c>
      <c r="B45" s="70" t="str">
        <f t="shared" si="7"/>
        <v>-</v>
      </c>
      <c r="C45" s="59">
        <v>212</v>
      </c>
      <c r="D45" s="176">
        <f>予算書!E45</f>
        <v>0</v>
      </c>
      <c r="E45" s="190">
        <f t="shared" ref="E45:E51" si="10">SUM(G45:O45)</f>
        <v>0</v>
      </c>
      <c r="F45" s="178">
        <f t="shared" si="8"/>
        <v>0</v>
      </c>
      <c r="G45" s="147">
        <f t="shared" si="9"/>
        <v>0</v>
      </c>
      <c r="H45" s="148">
        <f t="shared" si="9"/>
        <v>0</v>
      </c>
      <c r="I45" s="148">
        <f t="shared" si="9"/>
        <v>0</v>
      </c>
      <c r="J45" s="148">
        <f t="shared" si="9"/>
        <v>0</v>
      </c>
      <c r="K45" s="148">
        <f t="shared" si="9"/>
        <v>0</v>
      </c>
      <c r="L45" s="148">
        <f t="shared" si="9"/>
        <v>0</v>
      </c>
      <c r="M45" s="148">
        <f t="shared" si="9"/>
        <v>0</v>
      </c>
      <c r="N45" s="148">
        <f t="shared" si="9"/>
        <v>0</v>
      </c>
      <c r="O45" s="149">
        <f t="shared" si="9"/>
        <v>0</v>
      </c>
      <c r="P45" s="16"/>
    </row>
    <row r="46" spans="1:16" ht="25.5" customHeight="1" x14ac:dyDescent="0.15">
      <c r="A46" s="69" t="s">
        <v>3</v>
      </c>
      <c r="B46" s="70" t="str">
        <f t="shared" si="7"/>
        <v>-</v>
      </c>
      <c r="C46" s="59">
        <v>213</v>
      </c>
      <c r="D46" s="176">
        <f>予算書!E46</f>
        <v>0</v>
      </c>
      <c r="E46" s="190">
        <f t="shared" si="10"/>
        <v>0</v>
      </c>
      <c r="F46" s="178">
        <f t="shared" si="8"/>
        <v>0</v>
      </c>
      <c r="G46" s="147">
        <f t="shared" si="9"/>
        <v>0</v>
      </c>
      <c r="H46" s="148">
        <f t="shared" si="9"/>
        <v>0</v>
      </c>
      <c r="I46" s="148">
        <f t="shared" si="9"/>
        <v>0</v>
      </c>
      <c r="J46" s="148">
        <f t="shared" si="9"/>
        <v>0</v>
      </c>
      <c r="K46" s="148">
        <f t="shared" si="9"/>
        <v>0</v>
      </c>
      <c r="L46" s="148">
        <f t="shared" si="9"/>
        <v>0</v>
      </c>
      <c r="M46" s="148">
        <f t="shared" si="9"/>
        <v>0</v>
      </c>
      <c r="N46" s="148">
        <f t="shared" si="9"/>
        <v>0</v>
      </c>
      <c r="O46" s="149">
        <f t="shared" si="9"/>
        <v>0</v>
      </c>
      <c r="P46" s="16"/>
    </row>
    <row r="47" spans="1:16" ht="25.5" customHeight="1" x14ac:dyDescent="0.15">
      <c r="A47" s="69" t="s">
        <v>4</v>
      </c>
      <c r="B47" s="70" t="str">
        <f t="shared" si="7"/>
        <v>-</v>
      </c>
      <c r="C47" s="59">
        <v>214</v>
      </c>
      <c r="D47" s="176">
        <f>予算書!E47</f>
        <v>0</v>
      </c>
      <c r="E47" s="190">
        <f t="shared" si="10"/>
        <v>0</v>
      </c>
      <c r="F47" s="178">
        <f t="shared" si="8"/>
        <v>0</v>
      </c>
      <c r="G47" s="147">
        <f t="shared" si="9"/>
        <v>0</v>
      </c>
      <c r="H47" s="148">
        <f t="shared" si="9"/>
        <v>0</v>
      </c>
      <c r="I47" s="148">
        <f t="shared" si="9"/>
        <v>0</v>
      </c>
      <c r="J47" s="148">
        <f t="shared" si="9"/>
        <v>0</v>
      </c>
      <c r="K47" s="148">
        <f t="shared" si="9"/>
        <v>0</v>
      </c>
      <c r="L47" s="148">
        <f t="shared" si="9"/>
        <v>0</v>
      </c>
      <c r="M47" s="148">
        <f t="shared" si="9"/>
        <v>0</v>
      </c>
      <c r="N47" s="148">
        <f t="shared" si="9"/>
        <v>0</v>
      </c>
      <c r="O47" s="149">
        <f t="shared" si="9"/>
        <v>0</v>
      </c>
      <c r="P47" s="16"/>
    </row>
    <row r="48" spans="1:16" ht="25.5" customHeight="1" x14ac:dyDescent="0.15">
      <c r="A48" s="69" t="s">
        <v>5</v>
      </c>
      <c r="B48" s="70" t="str">
        <f t="shared" si="7"/>
        <v>-</v>
      </c>
      <c r="C48" s="59">
        <v>215</v>
      </c>
      <c r="D48" s="176">
        <f>予算書!E48</f>
        <v>0</v>
      </c>
      <c r="E48" s="190">
        <f t="shared" si="10"/>
        <v>0</v>
      </c>
      <c r="F48" s="178">
        <f t="shared" si="8"/>
        <v>0</v>
      </c>
      <c r="G48" s="147">
        <f t="shared" si="9"/>
        <v>0</v>
      </c>
      <c r="H48" s="148">
        <f t="shared" si="9"/>
        <v>0</v>
      </c>
      <c r="I48" s="148">
        <f t="shared" si="9"/>
        <v>0</v>
      </c>
      <c r="J48" s="148">
        <f t="shared" si="9"/>
        <v>0</v>
      </c>
      <c r="K48" s="148">
        <f t="shared" si="9"/>
        <v>0</v>
      </c>
      <c r="L48" s="148">
        <f t="shared" si="9"/>
        <v>0</v>
      </c>
      <c r="M48" s="148">
        <f t="shared" si="9"/>
        <v>0</v>
      </c>
      <c r="N48" s="148">
        <f t="shared" si="9"/>
        <v>0</v>
      </c>
      <c r="O48" s="149">
        <f t="shared" si="9"/>
        <v>0</v>
      </c>
      <c r="P48" s="16"/>
    </row>
    <row r="49" spans="1:17" ht="25.5" customHeight="1" x14ac:dyDescent="0.15">
      <c r="A49" s="69" t="s">
        <v>6</v>
      </c>
      <c r="B49" s="70" t="str">
        <f t="shared" si="7"/>
        <v>-</v>
      </c>
      <c r="C49" s="59">
        <v>216</v>
      </c>
      <c r="D49" s="176">
        <f>予算書!E49</f>
        <v>0</v>
      </c>
      <c r="E49" s="190">
        <f t="shared" si="10"/>
        <v>0</v>
      </c>
      <c r="F49" s="178">
        <f t="shared" si="8"/>
        <v>0</v>
      </c>
      <c r="G49" s="147">
        <f t="shared" si="9"/>
        <v>0</v>
      </c>
      <c r="H49" s="148">
        <f t="shared" si="9"/>
        <v>0</v>
      </c>
      <c r="I49" s="148">
        <f t="shared" si="9"/>
        <v>0</v>
      </c>
      <c r="J49" s="148">
        <f t="shared" si="9"/>
        <v>0</v>
      </c>
      <c r="K49" s="148">
        <f t="shared" si="9"/>
        <v>0</v>
      </c>
      <c r="L49" s="148">
        <f t="shared" si="9"/>
        <v>0</v>
      </c>
      <c r="M49" s="148">
        <f t="shared" si="9"/>
        <v>0</v>
      </c>
      <c r="N49" s="148">
        <f t="shared" si="9"/>
        <v>0</v>
      </c>
      <c r="O49" s="149">
        <f t="shared" si="9"/>
        <v>0</v>
      </c>
      <c r="P49" s="16"/>
    </row>
    <row r="50" spans="1:17" ht="25.5" customHeight="1" x14ac:dyDescent="0.15">
      <c r="A50" s="69" t="s">
        <v>7</v>
      </c>
      <c r="B50" s="70" t="str">
        <f t="shared" si="7"/>
        <v>-</v>
      </c>
      <c r="C50" s="59">
        <v>217</v>
      </c>
      <c r="D50" s="176">
        <f>予算書!E50</f>
        <v>0</v>
      </c>
      <c r="E50" s="191">
        <f t="shared" si="10"/>
        <v>0</v>
      </c>
      <c r="F50" s="178">
        <f t="shared" si="8"/>
        <v>0</v>
      </c>
      <c r="G50" s="150">
        <f t="shared" si="9"/>
        <v>0</v>
      </c>
      <c r="H50" s="151">
        <f t="shared" si="9"/>
        <v>0</v>
      </c>
      <c r="I50" s="151">
        <f t="shared" si="9"/>
        <v>0</v>
      </c>
      <c r="J50" s="151">
        <f t="shared" si="9"/>
        <v>0</v>
      </c>
      <c r="K50" s="151">
        <f t="shared" si="9"/>
        <v>0</v>
      </c>
      <c r="L50" s="151">
        <f t="shared" si="9"/>
        <v>0</v>
      </c>
      <c r="M50" s="151">
        <f t="shared" si="9"/>
        <v>0</v>
      </c>
      <c r="N50" s="151">
        <f t="shared" si="9"/>
        <v>0</v>
      </c>
      <c r="O50" s="152">
        <f t="shared" si="9"/>
        <v>0</v>
      </c>
      <c r="P50" s="16"/>
    </row>
    <row r="51" spans="1:17" ht="25.5" customHeight="1" thickBot="1" x14ac:dyDescent="0.2">
      <c r="A51" s="71" t="s">
        <v>8</v>
      </c>
      <c r="B51" s="72" t="str">
        <f t="shared" si="7"/>
        <v>-</v>
      </c>
      <c r="C51" s="73">
        <v>218</v>
      </c>
      <c r="D51" s="185">
        <f>予算書!E51</f>
        <v>0</v>
      </c>
      <c r="E51" s="192">
        <f t="shared" si="10"/>
        <v>0</v>
      </c>
      <c r="F51" s="186">
        <f t="shared" si="8"/>
        <v>0</v>
      </c>
      <c r="G51" s="153">
        <f t="shared" si="9"/>
        <v>0</v>
      </c>
      <c r="H51" s="154">
        <f t="shared" si="9"/>
        <v>0</v>
      </c>
      <c r="I51" s="154">
        <f t="shared" si="9"/>
        <v>0</v>
      </c>
      <c r="J51" s="154">
        <f t="shared" si="9"/>
        <v>0</v>
      </c>
      <c r="K51" s="154">
        <f t="shared" si="9"/>
        <v>0</v>
      </c>
      <c r="L51" s="154">
        <f t="shared" si="9"/>
        <v>0</v>
      </c>
      <c r="M51" s="154">
        <f t="shared" si="9"/>
        <v>0</v>
      </c>
      <c r="N51" s="154">
        <f t="shared" si="9"/>
        <v>0</v>
      </c>
      <c r="O51" s="155">
        <f t="shared" si="9"/>
        <v>0</v>
      </c>
      <c r="P51" s="16"/>
    </row>
    <row r="52" spans="1:17" ht="9" customHeight="1" thickBot="1" x14ac:dyDescent="0.2">
      <c r="A52" s="74"/>
      <c r="B52" s="75"/>
      <c r="C52" s="74"/>
      <c r="D52" s="44"/>
      <c r="E52" s="43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20"/>
    </row>
    <row r="53" spans="1:17" ht="25.5" customHeight="1" x14ac:dyDescent="0.15">
      <c r="A53" s="298" t="s">
        <v>115</v>
      </c>
      <c r="B53" s="299"/>
      <c r="C53" s="275" t="s">
        <v>19</v>
      </c>
      <c r="D53" s="349" t="s">
        <v>86</v>
      </c>
      <c r="E53" s="351" t="s">
        <v>87</v>
      </c>
      <c r="F53" s="353" t="s">
        <v>90</v>
      </c>
      <c r="G53" s="55" t="s">
        <v>47</v>
      </c>
      <c r="H53" s="53" t="s">
        <v>48</v>
      </c>
      <c r="I53" s="53" t="s">
        <v>49</v>
      </c>
      <c r="J53" s="53" t="s">
        <v>50</v>
      </c>
      <c r="K53" s="53" t="s">
        <v>51</v>
      </c>
      <c r="L53" s="53" t="s">
        <v>52</v>
      </c>
      <c r="M53" s="53" t="s">
        <v>53</v>
      </c>
      <c r="N53" s="53" t="s">
        <v>54</v>
      </c>
      <c r="O53" s="53" t="s">
        <v>55</v>
      </c>
      <c r="P53" s="54" t="s">
        <v>56</v>
      </c>
      <c r="Q53" s="267" t="s">
        <v>37</v>
      </c>
    </row>
    <row r="54" spans="1:17" x14ac:dyDescent="0.15">
      <c r="A54" s="300"/>
      <c r="B54" s="301"/>
      <c r="C54" s="276"/>
      <c r="D54" s="350"/>
      <c r="E54" s="352"/>
      <c r="F54" s="354"/>
      <c r="G54" s="78">
        <v>1</v>
      </c>
      <c r="H54" s="79">
        <v>2</v>
      </c>
      <c r="I54" s="79">
        <v>3</v>
      </c>
      <c r="J54" s="79">
        <v>4</v>
      </c>
      <c r="K54" s="79">
        <v>5</v>
      </c>
      <c r="L54" s="79">
        <v>6</v>
      </c>
      <c r="M54" s="79">
        <v>7</v>
      </c>
      <c r="N54" s="79">
        <v>8</v>
      </c>
      <c r="O54" s="79">
        <v>9</v>
      </c>
      <c r="P54" s="80">
        <v>10</v>
      </c>
      <c r="Q54" s="268"/>
    </row>
    <row r="55" spans="1:17" ht="25.5" customHeight="1" x14ac:dyDescent="0.15">
      <c r="A55" s="69" t="s">
        <v>1</v>
      </c>
      <c r="B55" s="70" t="str">
        <f t="shared" ref="B55:B62" si="11">IFERROR(VLOOKUP(C55-(ROUNDDOWN(C55/10,0)*10),事業マスタ,2,0),"")</f>
        <v>-</v>
      </c>
      <c r="C55" s="59">
        <v>221</v>
      </c>
      <c r="D55" s="176">
        <f>予算書!E55</f>
        <v>0</v>
      </c>
      <c r="E55" s="190">
        <f>SUM(G55:P55)</f>
        <v>0</v>
      </c>
      <c r="F55" s="178">
        <f t="shared" ref="F55:F62" si="12">D55-E55</f>
        <v>0</v>
      </c>
      <c r="G55" s="147">
        <f t="shared" ref="G55:P62" si="13">SUMIF(コード,$C55*100+G$54,支出)-SUMIF(コード,$C55*100+G$54,収入)</f>
        <v>0</v>
      </c>
      <c r="H55" s="148">
        <f t="shared" si="13"/>
        <v>0</v>
      </c>
      <c r="I55" s="148">
        <f t="shared" si="13"/>
        <v>0</v>
      </c>
      <c r="J55" s="148">
        <f t="shared" si="13"/>
        <v>0</v>
      </c>
      <c r="K55" s="148">
        <f t="shared" si="13"/>
        <v>0</v>
      </c>
      <c r="L55" s="148">
        <f t="shared" si="13"/>
        <v>0</v>
      </c>
      <c r="M55" s="148">
        <f t="shared" si="13"/>
        <v>0</v>
      </c>
      <c r="N55" s="148">
        <f t="shared" si="13"/>
        <v>0</v>
      </c>
      <c r="O55" s="148">
        <f t="shared" si="13"/>
        <v>0</v>
      </c>
      <c r="P55" s="149">
        <f t="shared" si="13"/>
        <v>0</v>
      </c>
      <c r="Q55" s="193">
        <f t="shared" ref="Q55:Q62" si="14">E44-E55</f>
        <v>0</v>
      </c>
    </row>
    <row r="56" spans="1:17" ht="25.5" customHeight="1" x14ac:dyDescent="0.15">
      <c r="A56" s="69" t="s">
        <v>2</v>
      </c>
      <c r="B56" s="70" t="str">
        <f t="shared" si="11"/>
        <v>-</v>
      </c>
      <c r="C56" s="59">
        <v>222</v>
      </c>
      <c r="D56" s="176">
        <f>予算書!E56</f>
        <v>0</v>
      </c>
      <c r="E56" s="190">
        <f t="shared" ref="E56:E62" si="15">SUM(G56:P56)</f>
        <v>0</v>
      </c>
      <c r="F56" s="178">
        <f t="shared" si="12"/>
        <v>0</v>
      </c>
      <c r="G56" s="147">
        <f t="shared" si="13"/>
        <v>0</v>
      </c>
      <c r="H56" s="148">
        <f t="shared" si="13"/>
        <v>0</v>
      </c>
      <c r="I56" s="148">
        <f t="shared" si="13"/>
        <v>0</v>
      </c>
      <c r="J56" s="148">
        <f t="shared" si="13"/>
        <v>0</v>
      </c>
      <c r="K56" s="148">
        <f t="shared" si="13"/>
        <v>0</v>
      </c>
      <c r="L56" s="148">
        <f t="shared" si="13"/>
        <v>0</v>
      </c>
      <c r="M56" s="148">
        <f t="shared" si="13"/>
        <v>0</v>
      </c>
      <c r="N56" s="148">
        <f t="shared" si="13"/>
        <v>0</v>
      </c>
      <c r="O56" s="148">
        <f t="shared" si="13"/>
        <v>0</v>
      </c>
      <c r="P56" s="149">
        <f t="shared" si="13"/>
        <v>0</v>
      </c>
      <c r="Q56" s="193">
        <f t="shared" si="14"/>
        <v>0</v>
      </c>
    </row>
    <row r="57" spans="1:17" ht="25.5" customHeight="1" x14ac:dyDescent="0.15">
      <c r="A57" s="69" t="s">
        <v>3</v>
      </c>
      <c r="B57" s="70" t="str">
        <f t="shared" si="11"/>
        <v>-</v>
      </c>
      <c r="C57" s="59">
        <v>223</v>
      </c>
      <c r="D57" s="176">
        <f>予算書!E57</f>
        <v>0</v>
      </c>
      <c r="E57" s="190">
        <f t="shared" si="15"/>
        <v>0</v>
      </c>
      <c r="F57" s="178">
        <f t="shared" si="12"/>
        <v>0</v>
      </c>
      <c r="G57" s="147">
        <f t="shared" si="13"/>
        <v>0</v>
      </c>
      <c r="H57" s="148">
        <f t="shared" si="13"/>
        <v>0</v>
      </c>
      <c r="I57" s="148">
        <f t="shared" si="13"/>
        <v>0</v>
      </c>
      <c r="J57" s="148">
        <f t="shared" si="13"/>
        <v>0</v>
      </c>
      <c r="K57" s="148">
        <f t="shared" si="13"/>
        <v>0</v>
      </c>
      <c r="L57" s="148">
        <f t="shared" si="13"/>
        <v>0</v>
      </c>
      <c r="M57" s="148">
        <f t="shared" si="13"/>
        <v>0</v>
      </c>
      <c r="N57" s="148">
        <f t="shared" si="13"/>
        <v>0</v>
      </c>
      <c r="O57" s="148">
        <f t="shared" si="13"/>
        <v>0</v>
      </c>
      <c r="P57" s="149">
        <f t="shared" si="13"/>
        <v>0</v>
      </c>
      <c r="Q57" s="193">
        <f t="shared" si="14"/>
        <v>0</v>
      </c>
    </row>
    <row r="58" spans="1:17" ht="25.5" customHeight="1" x14ac:dyDescent="0.15">
      <c r="A58" s="69" t="s">
        <v>4</v>
      </c>
      <c r="B58" s="70" t="str">
        <f t="shared" si="11"/>
        <v>-</v>
      </c>
      <c r="C58" s="59">
        <v>224</v>
      </c>
      <c r="D58" s="176">
        <f>予算書!E58</f>
        <v>0</v>
      </c>
      <c r="E58" s="190">
        <f t="shared" si="15"/>
        <v>0</v>
      </c>
      <c r="F58" s="178">
        <f t="shared" si="12"/>
        <v>0</v>
      </c>
      <c r="G58" s="147">
        <f t="shared" si="13"/>
        <v>0</v>
      </c>
      <c r="H58" s="148">
        <f t="shared" si="13"/>
        <v>0</v>
      </c>
      <c r="I58" s="148">
        <f t="shared" si="13"/>
        <v>0</v>
      </c>
      <c r="J58" s="148">
        <f t="shared" si="13"/>
        <v>0</v>
      </c>
      <c r="K58" s="148">
        <f t="shared" si="13"/>
        <v>0</v>
      </c>
      <c r="L58" s="148">
        <f t="shared" si="13"/>
        <v>0</v>
      </c>
      <c r="M58" s="148">
        <f t="shared" si="13"/>
        <v>0</v>
      </c>
      <c r="N58" s="148">
        <f t="shared" si="13"/>
        <v>0</v>
      </c>
      <c r="O58" s="148">
        <f t="shared" si="13"/>
        <v>0</v>
      </c>
      <c r="P58" s="149">
        <f t="shared" si="13"/>
        <v>0</v>
      </c>
      <c r="Q58" s="193">
        <f t="shared" si="14"/>
        <v>0</v>
      </c>
    </row>
    <row r="59" spans="1:17" ht="25.5" customHeight="1" x14ac:dyDescent="0.15">
      <c r="A59" s="69" t="s">
        <v>5</v>
      </c>
      <c r="B59" s="70" t="str">
        <f t="shared" si="11"/>
        <v>-</v>
      </c>
      <c r="C59" s="59">
        <v>225</v>
      </c>
      <c r="D59" s="176">
        <f>予算書!E59</f>
        <v>0</v>
      </c>
      <c r="E59" s="190">
        <f t="shared" si="15"/>
        <v>0</v>
      </c>
      <c r="F59" s="178">
        <f t="shared" si="12"/>
        <v>0</v>
      </c>
      <c r="G59" s="147">
        <f t="shared" si="13"/>
        <v>0</v>
      </c>
      <c r="H59" s="148">
        <f t="shared" si="13"/>
        <v>0</v>
      </c>
      <c r="I59" s="148">
        <f t="shared" si="13"/>
        <v>0</v>
      </c>
      <c r="J59" s="148">
        <f t="shared" si="13"/>
        <v>0</v>
      </c>
      <c r="K59" s="148">
        <f t="shared" si="13"/>
        <v>0</v>
      </c>
      <c r="L59" s="148">
        <f t="shared" si="13"/>
        <v>0</v>
      </c>
      <c r="M59" s="148">
        <f t="shared" si="13"/>
        <v>0</v>
      </c>
      <c r="N59" s="148">
        <f t="shared" si="13"/>
        <v>0</v>
      </c>
      <c r="O59" s="148">
        <f t="shared" si="13"/>
        <v>0</v>
      </c>
      <c r="P59" s="149">
        <f t="shared" si="13"/>
        <v>0</v>
      </c>
      <c r="Q59" s="193">
        <f t="shared" si="14"/>
        <v>0</v>
      </c>
    </row>
    <row r="60" spans="1:17" ht="25.5" customHeight="1" x14ac:dyDescent="0.15">
      <c r="A60" s="69" t="s">
        <v>6</v>
      </c>
      <c r="B60" s="70" t="str">
        <f t="shared" si="11"/>
        <v>-</v>
      </c>
      <c r="C60" s="59">
        <v>226</v>
      </c>
      <c r="D60" s="176">
        <f>予算書!E60</f>
        <v>0</v>
      </c>
      <c r="E60" s="190">
        <f t="shared" si="15"/>
        <v>0</v>
      </c>
      <c r="F60" s="178">
        <f t="shared" si="12"/>
        <v>0</v>
      </c>
      <c r="G60" s="147">
        <f t="shared" si="13"/>
        <v>0</v>
      </c>
      <c r="H60" s="148">
        <f t="shared" si="13"/>
        <v>0</v>
      </c>
      <c r="I60" s="148">
        <f t="shared" si="13"/>
        <v>0</v>
      </c>
      <c r="J60" s="148">
        <f t="shared" si="13"/>
        <v>0</v>
      </c>
      <c r="K60" s="148">
        <f t="shared" si="13"/>
        <v>0</v>
      </c>
      <c r="L60" s="148">
        <f t="shared" si="13"/>
        <v>0</v>
      </c>
      <c r="M60" s="148">
        <f t="shared" si="13"/>
        <v>0</v>
      </c>
      <c r="N60" s="148">
        <f t="shared" si="13"/>
        <v>0</v>
      </c>
      <c r="O60" s="148">
        <f t="shared" si="13"/>
        <v>0</v>
      </c>
      <c r="P60" s="149">
        <f t="shared" si="13"/>
        <v>0</v>
      </c>
      <c r="Q60" s="193">
        <f t="shared" si="14"/>
        <v>0</v>
      </c>
    </row>
    <row r="61" spans="1:17" ht="25.5" customHeight="1" x14ac:dyDescent="0.15">
      <c r="A61" s="69" t="s">
        <v>7</v>
      </c>
      <c r="B61" s="70" t="str">
        <f t="shared" si="11"/>
        <v>-</v>
      </c>
      <c r="C61" s="59">
        <v>227</v>
      </c>
      <c r="D61" s="176">
        <f>予算書!E61</f>
        <v>0</v>
      </c>
      <c r="E61" s="191">
        <f t="shared" si="15"/>
        <v>0</v>
      </c>
      <c r="F61" s="178">
        <f t="shared" si="12"/>
        <v>0</v>
      </c>
      <c r="G61" s="150">
        <f t="shared" si="13"/>
        <v>0</v>
      </c>
      <c r="H61" s="151">
        <f t="shared" si="13"/>
        <v>0</v>
      </c>
      <c r="I61" s="151">
        <f t="shared" si="13"/>
        <v>0</v>
      </c>
      <c r="J61" s="151">
        <f t="shared" si="13"/>
        <v>0</v>
      </c>
      <c r="K61" s="151">
        <f t="shared" si="13"/>
        <v>0</v>
      </c>
      <c r="L61" s="151">
        <f t="shared" si="13"/>
        <v>0</v>
      </c>
      <c r="M61" s="151">
        <f t="shared" si="13"/>
        <v>0</v>
      </c>
      <c r="N61" s="151">
        <f t="shared" si="13"/>
        <v>0</v>
      </c>
      <c r="O61" s="151">
        <f t="shared" si="13"/>
        <v>0</v>
      </c>
      <c r="P61" s="152">
        <f t="shared" si="13"/>
        <v>0</v>
      </c>
      <c r="Q61" s="193">
        <f t="shared" si="14"/>
        <v>0</v>
      </c>
    </row>
    <row r="62" spans="1:17" ht="25.5" customHeight="1" thickBot="1" x14ac:dyDescent="0.2">
      <c r="A62" s="69" t="s">
        <v>8</v>
      </c>
      <c r="B62" s="72" t="str">
        <f t="shared" si="11"/>
        <v>-</v>
      </c>
      <c r="C62" s="59">
        <v>228</v>
      </c>
      <c r="D62" s="185">
        <f>予算書!E62</f>
        <v>0</v>
      </c>
      <c r="E62" s="192">
        <f t="shared" si="15"/>
        <v>0</v>
      </c>
      <c r="F62" s="186">
        <f t="shared" si="12"/>
        <v>0</v>
      </c>
      <c r="G62" s="153">
        <f t="shared" si="13"/>
        <v>0</v>
      </c>
      <c r="H62" s="154">
        <f t="shared" si="13"/>
        <v>0</v>
      </c>
      <c r="I62" s="154">
        <f t="shared" si="13"/>
        <v>0</v>
      </c>
      <c r="J62" s="154">
        <f t="shared" si="13"/>
        <v>0</v>
      </c>
      <c r="K62" s="154">
        <f t="shared" si="13"/>
        <v>0</v>
      </c>
      <c r="L62" s="154">
        <f t="shared" si="13"/>
        <v>0</v>
      </c>
      <c r="M62" s="154">
        <f t="shared" si="13"/>
        <v>0</v>
      </c>
      <c r="N62" s="154">
        <f t="shared" si="13"/>
        <v>0</v>
      </c>
      <c r="O62" s="154">
        <f t="shared" si="13"/>
        <v>0</v>
      </c>
      <c r="P62" s="155">
        <f t="shared" si="13"/>
        <v>0</v>
      </c>
      <c r="Q62" s="193">
        <f t="shared" si="14"/>
        <v>0</v>
      </c>
    </row>
    <row r="63" spans="1:17" ht="34.5" customHeight="1" thickBot="1" x14ac:dyDescent="0.2">
      <c r="A63" s="12"/>
      <c r="B63" s="12"/>
      <c r="C63" s="13"/>
      <c r="D63" s="13"/>
      <c r="E63" s="13"/>
      <c r="F63" s="40"/>
      <c r="G63" s="14"/>
      <c r="H63" s="14"/>
      <c r="I63" s="14"/>
      <c r="J63" s="14"/>
      <c r="K63" s="14"/>
      <c r="L63" s="14"/>
      <c r="M63" s="14"/>
      <c r="N63" s="14"/>
      <c r="O63" s="296" t="s">
        <v>38</v>
      </c>
      <c r="P63" s="297"/>
      <c r="Q63" s="194">
        <f>SUM(Q55:Q62)</f>
        <v>0</v>
      </c>
    </row>
    <row r="64" spans="1:17" ht="21.75" customHeight="1" thickBot="1" x14ac:dyDescent="0.2"/>
    <row r="65" spans="1:19" ht="27" customHeight="1" x14ac:dyDescent="0.15">
      <c r="E65" s="337" t="s">
        <v>39</v>
      </c>
      <c r="F65" s="277"/>
      <c r="G65" s="347">
        <f>E18</f>
        <v>0</v>
      </c>
      <c r="H65" s="347"/>
      <c r="I65" s="277" t="s">
        <v>40</v>
      </c>
      <c r="J65" s="277"/>
      <c r="K65" s="347">
        <f>SUM(E44:E51)</f>
        <v>0</v>
      </c>
      <c r="L65" s="347"/>
      <c r="M65" s="277" t="s">
        <v>41</v>
      </c>
      <c r="N65" s="277"/>
      <c r="O65" s="347">
        <f>SUM(G65,K65)</f>
        <v>0</v>
      </c>
      <c r="P65" s="348"/>
    </row>
    <row r="66" spans="1:19" ht="27" customHeight="1" thickBot="1" x14ac:dyDescent="0.2">
      <c r="E66" s="289" t="s">
        <v>42</v>
      </c>
      <c r="F66" s="290"/>
      <c r="G66" s="345">
        <f>E38</f>
        <v>0</v>
      </c>
      <c r="H66" s="345"/>
      <c r="I66" s="290" t="s">
        <v>43</v>
      </c>
      <c r="J66" s="290"/>
      <c r="K66" s="345">
        <f>SUM(E55:E62)</f>
        <v>0</v>
      </c>
      <c r="L66" s="345"/>
      <c r="M66" s="290" t="s">
        <v>44</v>
      </c>
      <c r="N66" s="290"/>
      <c r="O66" s="345">
        <f>SUM(G66,K66)</f>
        <v>0</v>
      </c>
      <c r="P66" s="346"/>
    </row>
    <row r="67" spans="1:19" ht="38.25" customHeight="1" thickBot="1" x14ac:dyDescent="0.2">
      <c r="M67" s="281" t="s">
        <v>45</v>
      </c>
      <c r="N67" s="282"/>
      <c r="O67" s="343">
        <f>O65-O66</f>
        <v>0</v>
      </c>
      <c r="P67" s="344"/>
    </row>
    <row r="68" spans="1:19" ht="19.5" customHeight="1" x14ac:dyDescent="0.15"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1:19" s="106" customFormat="1" ht="22.5" customHeight="1" x14ac:dyDescent="0.15">
      <c r="B69" s="107"/>
      <c r="C69" s="109" t="s">
        <v>152</v>
      </c>
      <c r="D69" s="110"/>
      <c r="E69" s="111"/>
      <c r="F69" s="110"/>
      <c r="G69" s="111"/>
      <c r="H69" s="111"/>
      <c r="I69" s="111"/>
      <c r="J69" s="110"/>
      <c r="K69" s="110"/>
      <c r="L69" s="110"/>
      <c r="M69" s="110"/>
      <c r="N69" s="110"/>
      <c r="O69" s="110"/>
      <c r="P69" s="110"/>
      <c r="Q69" s="110"/>
    </row>
    <row r="70" spans="1:19" s="106" customFormat="1" ht="13.5" customHeight="1" x14ac:dyDescent="0.15">
      <c r="B70" s="107"/>
      <c r="C70" s="109"/>
      <c r="D70" s="110"/>
      <c r="E70" s="111"/>
      <c r="F70" s="110"/>
      <c r="G70" s="111"/>
      <c r="H70" s="111"/>
      <c r="I70" s="111"/>
      <c r="J70" s="110"/>
      <c r="K70" s="110"/>
      <c r="L70" s="110"/>
      <c r="M70" s="110"/>
      <c r="N70" s="110"/>
      <c r="O70" s="110"/>
      <c r="P70" s="110"/>
      <c r="Q70" s="110"/>
    </row>
    <row r="71" spans="1:19" s="106" customFormat="1" ht="48.75" customHeight="1" x14ac:dyDescent="0.15">
      <c r="A71" s="107"/>
      <c r="B71" s="107"/>
      <c r="C71" s="266" t="s">
        <v>157</v>
      </c>
      <c r="D71" s="266"/>
      <c r="E71" s="266"/>
      <c r="F71" s="266"/>
      <c r="G71" s="112" t="s">
        <v>153</v>
      </c>
      <c r="H71" s="112"/>
      <c r="I71" s="113"/>
      <c r="J71" s="114"/>
      <c r="K71" s="115" t="s">
        <v>151</v>
      </c>
      <c r="L71" s="110"/>
      <c r="M71" s="112" t="s">
        <v>153</v>
      </c>
      <c r="N71" s="112"/>
      <c r="O71" s="113"/>
      <c r="P71" s="114"/>
      <c r="Q71" s="115" t="s">
        <v>151</v>
      </c>
      <c r="R71" s="108"/>
      <c r="S71" s="108"/>
    </row>
    <row r="72" spans="1:19" ht="19.5" customHeight="1" x14ac:dyDescent="0.15"/>
    <row r="73" spans="1:19" ht="19.5" customHeight="1" x14ac:dyDescent="0.15"/>
    <row r="74" spans="1:19" ht="19.5" customHeight="1" x14ac:dyDescent="0.15"/>
    <row r="75" spans="1:19" ht="19.5" customHeight="1" x14ac:dyDescent="0.15"/>
    <row r="76" spans="1:19" s="7" customFormat="1" ht="19.5" customHeight="1" x14ac:dyDescent="0.15">
      <c r="B76"/>
      <c r="C76"/>
      <c r="D76"/>
      <c r="E76"/>
      <c r="F76"/>
      <c r="G76" s="8"/>
      <c r="H76" s="8"/>
      <c r="I76" s="8"/>
      <c r="J76" s="8"/>
      <c r="K76" s="8"/>
      <c r="L76" s="8"/>
      <c r="M76" s="8"/>
      <c r="N76" s="8"/>
      <c r="O76" s="8"/>
      <c r="P76" s="8"/>
      <c r="Q76"/>
    </row>
    <row r="77" spans="1:19" s="7" customFormat="1" ht="19.5" customHeight="1" x14ac:dyDescent="0.15">
      <c r="B77"/>
      <c r="C77"/>
      <c r="D77"/>
      <c r="E77"/>
      <c r="F77"/>
      <c r="G77" s="8"/>
      <c r="H77" s="8"/>
      <c r="I77" s="8"/>
      <c r="J77" s="8"/>
      <c r="K77" s="8"/>
      <c r="L77" s="8"/>
      <c r="M77" s="8"/>
      <c r="N77" s="8"/>
      <c r="O77" s="8"/>
      <c r="P77" s="8"/>
      <c r="Q77"/>
    </row>
    <row r="78" spans="1:19" s="7" customFormat="1" ht="19.5" customHeight="1" x14ac:dyDescent="0.15">
      <c r="B78"/>
      <c r="C78"/>
      <c r="D78"/>
      <c r="E78"/>
      <c r="F78"/>
      <c r="G78" s="8"/>
      <c r="H78" s="8"/>
      <c r="I78" s="8"/>
      <c r="J78" s="8"/>
      <c r="K78" s="8"/>
      <c r="L78" s="8"/>
      <c r="M78" s="8"/>
      <c r="N78" s="8"/>
      <c r="O78" s="8"/>
      <c r="P78" s="8"/>
      <c r="Q78"/>
    </row>
    <row r="79" spans="1:19" s="7" customFormat="1" ht="19.5" customHeight="1" x14ac:dyDescent="0.15">
      <c r="B79"/>
      <c r="C79"/>
      <c r="D79"/>
      <c r="E79"/>
      <c r="F79"/>
      <c r="G79" s="8"/>
      <c r="H79" s="8"/>
      <c r="I79" s="8"/>
      <c r="J79" s="8"/>
      <c r="K79" s="8"/>
      <c r="L79" s="8"/>
      <c r="M79" s="8"/>
      <c r="N79" s="8"/>
      <c r="O79" s="8"/>
      <c r="P79" s="8"/>
      <c r="Q79"/>
    </row>
    <row r="80" spans="1:19" s="7" customFormat="1" ht="19.5" customHeight="1" x14ac:dyDescent="0.15">
      <c r="B80"/>
      <c r="C80"/>
      <c r="D80"/>
      <c r="E80"/>
      <c r="F80"/>
      <c r="G80" s="8"/>
      <c r="H80" s="8"/>
      <c r="I80" s="8"/>
      <c r="J80" s="8"/>
      <c r="K80" s="8"/>
      <c r="L80" s="8"/>
      <c r="M80" s="8"/>
      <c r="N80" s="8"/>
      <c r="O80" s="8"/>
      <c r="P80" s="8"/>
      <c r="Q80"/>
    </row>
    <row r="81" spans="2:17" s="7" customFormat="1" ht="19.5" customHeight="1" x14ac:dyDescent="0.15">
      <c r="B81"/>
      <c r="C81"/>
      <c r="D81"/>
      <c r="E81"/>
      <c r="F81"/>
      <c r="G81" s="8"/>
      <c r="H81" s="8"/>
      <c r="I81" s="8"/>
      <c r="J81" s="8"/>
      <c r="K81" s="8"/>
      <c r="L81" s="8"/>
      <c r="M81" s="8"/>
      <c r="N81" s="8"/>
      <c r="O81" s="8"/>
      <c r="P81" s="8"/>
      <c r="Q81"/>
    </row>
    <row r="82" spans="2:17" s="7" customFormat="1" ht="19.5" customHeight="1" x14ac:dyDescent="0.15">
      <c r="B82"/>
      <c r="C82"/>
      <c r="D82"/>
      <c r="E82"/>
      <c r="F82"/>
      <c r="G82" s="8"/>
      <c r="H82" s="8"/>
      <c r="I82" s="8"/>
      <c r="J82" s="8"/>
      <c r="K82" s="8"/>
      <c r="L82" s="8"/>
      <c r="M82" s="8"/>
      <c r="N82" s="8"/>
      <c r="O82" s="8"/>
      <c r="P82" s="8"/>
      <c r="Q82"/>
    </row>
    <row r="83" spans="2:17" s="7" customFormat="1" ht="19.5" customHeight="1" x14ac:dyDescent="0.15">
      <c r="B83"/>
      <c r="C83"/>
      <c r="D83"/>
      <c r="E83"/>
      <c r="F83"/>
      <c r="G83" s="8"/>
      <c r="H83" s="8"/>
      <c r="I83" s="8"/>
      <c r="J83" s="8"/>
      <c r="K83" s="8"/>
      <c r="L83" s="8"/>
      <c r="M83" s="8"/>
      <c r="N83" s="8"/>
      <c r="O83" s="8"/>
      <c r="P83" s="8"/>
      <c r="Q83"/>
    </row>
    <row r="84" spans="2:17" s="7" customFormat="1" ht="19.5" customHeight="1" x14ac:dyDescent="0.15">
      <c r="B84"/>
      <c r="C84"/>
      <c r="D84"/>
      <c r="E84"/>
      <c r="F84"/>
      <c r="G84" s="8"/>
      <c r="H84" s="8"/>
      <c r="I84" s="8"/>
      <c r="J84" s="8"/>
      <c r="K84" s="8"/>
      <c r="L84" s="8"/>
      <c r="M84" s="8"/>
      <c r="N84" s="8"/>
      <c r="O84" s="8"/>
      <c r="P84" s="8"/>
      <c r="Q84"/>
    </row>
    <row r="85" spans="2:17" s="7" customFormat="1" ht="19.5" customHeight="1" x14ac:dyDescent="0.15">
      <c r="B85"/>
      <c r="C85"/>
      <c r="D85"/>
      <c r="E85"/>
      <c r="F85"/>
      <c r="G85" s="8"/>
      <c r="H85" s="8"/>
      <c r="I85" s="8"/>
      <c r="J85" s="8"/>
      <c r="K85" s="8"/>
      <c r="L85" s="8"/>
      <c r="M85" s="8"/>
      <c r="N85" s="8"/>
      <c r="O85" s="8"/>
      <c r="P85" s="8"/>
      <c r="Q85"/>
    </row>
  </sheetData>
  <sheetProtection sheet="1" objects="1" scenarios="1" selectLockedCells="1"/>
  <mergeCells count="83">
    <mergeCell ref="M67:N67"/>
    <mergeCell ref="O67:P67"/>
    <mergeCell ref="E66:F66"/>
    <mergeCell ref="G66:H66"/>
    <mergeCell ref="I66:J66"/>
    <mergeCell ref="K66:L66"/>
    <mergeCell ref="M66:N66"/>
    <mergeCell ref="O66:P66"/>
    <mergeCell ref="O65:P65"/>
    <mergeCell ref="A53:B54"/>
    <mergeCell ref="C53:C54"/>
    <mergeCell ref="D53:D54"/>
    <mergeCell ref="E53:E54"/>
    <mergeCell ref="E65:F65"/>
    <mergeCell ref="G65:H65"/>
    <mergeCell ref="I65:J65"/>
    <mergeCell ref="K65:L65"/>
    <mergeCell ref="M65:N65"/>
    <mergeCell ref="Q53:Q54"/>
    <mergeCell ref="O63:P63"/>
    <mergeCell ref="G35:P35"/>
    <mergeCell ref="G37:P37"/>
    <mergeCell ref="A38:C38"/>
    <mergeCell ref="A39:C39"/>
    <mergeCell ref="A41:B41"/>
    <mergeCell ref="A42:B43"/>
    <mergeCell ref="C42:C43"/>
    <mergeCell ref="D42:D43"/>
    <mergeCell ref="E42:E43"/>
    <mergeCell ref="F42:F43"/>
    <mergeCell ref="F53:F54"/>
    <mergeCell ref="G36:P36"/>
    <mergeCell ref="G30:P30"/>
    <mergeCell ref="G31:P31"/>
    <mergeCell ref="G32:P32"/>
    <mergeCell ref="G33:P33"/>
    <mergeCell ref="A23:B23"/>
    <mergeCell ref="G23:P23"/>
    <mergeCell ref="G24:P24"/>
    <mergeCell ref="G25:P25"/>
    <mergeCell ref="A26:B26"/>
    <mergeCell ref="G26:P26"/>
    <mergeCell ref="G27:P27"/>
    <mergeCell ref="G28:P28"/>
    <mergeCell ref="G29:P29"/>
    <mergeCell ref="A1:K1"/>
    <mergeCell ref="A21:B21"/>
    <mergeCell ref="G21:P21"/>
    <mergeCell ref="G11:P11"/>
    <mergeCell ref="G12:P12"/>
    <mergeCell ref="G13:P13"/>
    <mergeCell ref="A14:B14"/>
    <mergeCell ref="G14:P14"/>
    <mergeCell ref="G15:P15"/>
    <mergeCell ref="G16:P16"/>
    <mergeCell ref="G17:P17"/>
    <mergeCell ref="A18:C18"/>
    <mergeCell ref="A20:B20"/>
    <mergeCell ref="G20:P20"/>
    <mergeCell ref="L3:L4"/>
    <mergeCell ref="M3:M4"/>
    <mergeCell ref="C71:F71"/>
    <mergeCell ref="B2:C2"/>
    <mergeCell ref="D2:J2"/>
    <mergeCell ref="B3:C4"/>
    <mergeCell ref="D3:F4"/>
    <mergeCell ref="G3:G4"/>
    <mergeCell ref="H3:J4"/>
    <mergeCell ref="G10:P10"/>
    <mergeCell ref="G5:L5"/>
    <mergeCell ref="A6:B6"/>
    <mergeCell ref="G6:P6"/>
    <mergeCell ref="A7:B7"/>
    <mergeCell ref="G7:P7"/>
    <mergeCell ref="G34:P34"/>
    <mergeCell ref="A22:B22"/>
    <mergeCell ref="G22:P22"/>
    <mergeCell ref="A8:B8"/>
    <mergeCell ref="G8:P8"/>
    <mergeCell ref="G9:P9"/>
    <mergeCell ref="N3:N4"/>
    <mergeCell ref="O3:O4"/>
    <mergeCell ref="P3:P4"/>
  </mergeCells>
  <phoneticPr fontId="1"/>
  <dataValidations count="1">
    <dataValidation imeMode="on" allowBlank="1" showInputMessage="1" showErrorMessage="1" sqref="G7:P17 G21:P37"/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3"/>
  <sheetViews>
    <sheetView workbookViewId="0">
      <selection activeCell="B4" sqref="B4"/>
    </sheetView>
  </sheetViews>
  <sheetFormatPr defaultRowHeight="13.5" x14ac:dyDescent="0.15"/>
  <cols>
    <col min="1" max="1" width="4.75" bestFit="1" customWidth="1"/>
    <col min="2" max="2" width="5.875" bestFit="1" customWidth="1"/>
    <col min="3" max="3" width="4.75" style="7" bestFit="1" customWidth="1"/>
    <col min="4" max="4" width="5.875" style="7" bestFit="1" customWidth="1"/>
    <col min="5" max="5" width="10.625" style="23" customWidth="1"/>
    <col min="6" max="6" width="25.625" customWidth="1"/>
    <col min="7" max="11" width="8.625" customWidth="1"/>
  </cols>
  <sheetData>
    <row r="1" spans="1:11" ht="18.75" x14ac:dyDescent="0.15">
      <c r="A1" s="367" t="s">
        <v>77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4.25" thickBot="1" x14ac:dyDescent="0.2"/>
    <row r="3" spans="1:11" ht="14.25" thickBot="1" x14ac:dyDescent="0.2">
      <c r="A3" s="84" t="s">
        <v>76</v>
      </c>
      <c r="B3" s="91" t="s">
        <v>17</v>
      </c>
      <c r="C3" s="92" t="s">
        <v>18</v>
      </c>
      <c r="D3" s="92" t="s">
        <v>19</v>
      </c>
      <c r="E3" s="93" t="s">
        <v>20</v>
      </c>
      <c r="F3" s="92" t="s">
        <v>0</v>
      </c>
      <c r="G3" s="92" t="s">
        <v>23</v>
      </c>
      <c r="H3" s="94" t="s">
        <v>24</v>
      </c>
      <c r="I3" s="30" t="s">
        <v>30</v>
      </c>
      <c r="J3" s="31" t="s">
        <v>25</v>
      </c>
      <c r="K3" s="32" t="s">
        <v>26</v>
      </c>
    </row>
    <row r="4" spans="1:11" x14ac:dyDescent="0.15">
      <c r="A4" s="85">
        <v>1</v>
      </c>
      <c r="B4" s="225"/>
      <c r="C4" s="226"/>
      <c r="D4" s="226"/>
      <c r="E4" s="95" t="str">
        <f t="shared" ref="E4" si="0">IFERROR(VLOOKUP(D4,科目マスタ,2,0),"")</f>
        <v/>
      </c>
      <c r="F4" s="95" t="str">
        <f t="shared" ref="F4" si="1">IFERROR(VLOOKUP(D4,科目マスタ,6,0),"")</f>
        <v/>
      </c>
      <c r="G4" s="231"/>
      <c r="H4" s="232"/>
      <c r="I4" s="88" t="str">
        <f>IF(B4="","",SUM($G$4:G4)-SUM($H$4:H4))</f>
        <v/>
      </c>
      <c r="J4" s="33" t="str">
        <f>IF(C4=マスタ!$F$2,SUMIF($C$4:$C4,マスタ!$F$2,$G$4:$G4)-SUMIF($C$4:$C4,マスタ!$F$2,$H$4:$H4),"")</f>
        <v/>
      </c>
      <c r="K4" s="34" t="str">
        <f>IF(C4=マスタ!$F$3,SUMIF($C$4:$C4,マスタ!$F$3,$G$4:$G4)-SUMIF($C$4:$C4,マスタ!$F$3,$H$4:$H4),"")</f>
        <v/>
      </c>
    </row>
    <row r="5" spans="1:11" x14ac:dyDescent="0.15">
      <c r="A5" s="86">
        <v>2</v>
      </c>
      <c r="B5" s="227"/>
      <c r="C5" s="228"/>
      <c r="D5" s="228"/>
      <c r="E5" s="96" t="str">
        <f t="shared" ref="E5:E42" si="2">IFERROR(VLOOKUP(D5,科目マスタ,2,0),"")</f>
        <v/>
      </c>
      <c r="F5" s="96" t="str">
        <f t="shared" ref="F5:F42" si="3">IFERROR(VLOOKUP(D5,科目マスタ,6,0),"")</f>
        <v/>
      </c>
      <c r="G5" s="233"/>
      <c r="H5" s="234"/>
      <c r="I5" s="89" t="str">
        <f>IF(B5="","",SUM($G$4:G5)-SUM($H$4:H5))</f>
        <v/>
      </c>
      <c r="J5" s="26" t="str">
        <f>IF(C5=マスタ!$F$2,SUMIF($C$4:$C5,マスタ!$F$2,$G$4:$G5)-SUMIF($C$4:$C5,マスタ!$F$2,$H$4:$H5),"")</f>
        <v/>
      </c>
      <c r="K5" s="27" t="str">
        <f>IF(C5=マスタ!$F$3,SUMIF($C$4:$C5,マスタ!$F$3,$G$4:$G5)-SUMIF($C$4:$C5,マスタ!$F$3,$H$4:$H5),"")</f>
        <v/>
      </c>
    </row>
    <row r="6" spans="1:11" x14ac:dyDescent="0.15">
      <c r="A6" s="86">
        <v>3</v>
      </c>
      <c r="B6" s="227"/>
      <c r="C6" s="228"/>
      <c r="D6" s="228"/>
      <c r="E6" s="96" t="str">
        <f t="shared" si="2"/>
        <v/>
      </c>
      <c r="F6" s="96" t="str">
        <f t="shared" si="3"/>
        <v/>
      </c>
      <c r="G6" s="233"/>
      <c r="H6" s="234"/>
      <c r="I6" s="89" t="str">
        <f>IF(B6="","",SUM($G$4:G6)-SUM($H$4:H6))</f>
        <v/>
      </c>
      <c r="J6" s="26" t="str">
        <f>IF(C6=マスタ!$F$2,SUMIF($C$4:$C6,マスタ!$F$2,$G$4:$G6)-SUMIF($C$4:$C6,マスタ!$F$2,$H$4:$H6),"")</f>
        <v/>
      </c>
      <c r="K6" s="27" t="str">
        <f>IF(C6=マスタ!$F$3,SUMIF($C$4:$C6,マスタ!$F$3,$G$4:$G6)-SUMIF($C$4:$C6,マスタ!$F$3,$H$4:$H6),"")</f>
        <v/>
      </c>
    </row>
    <row r="7" spans="1:11" x14ac:dyDescent="0.15">
      <c r="A7" s="86">
        <v>4</v>
      </c>
      <c r="B7" s="227"/>
      <c r="C7" s="228"/>
      <c r="D7" s="228"/>
      <c r="E7" s="96" t="str">
        <f t="shared" si="2"/>
        <v/>
      </c>
      <c r="F7" s="96" t="str">
        <f t="shared" si="3"/>
        <v/>
      </c>
      <c r="G7" s="233"/>
      <c r="H7" s="234"/>
      <c r="I7" s="89" t="str">
        <f>IF(B7="","",SUM($G$4:G7)-SUM($H$4:H7))</f>
        <v/>
      </c>
      <c r="J7" s="26" t="str">
        <f>IF(C7=マスタ!$F$2,SUMIF($C$4:$C7,マスタ!$F$2,$G$4:$G7)-SUMIF($C$4:$C7,マスタ!$F$2,$H$4:$H7),"")</f>
        <v/>
      </c>
      <c r="K7" s="27" t="str">
        <f>IF(C7=マスタ!$F$3,SUMIF($C$4:$C7,マスタ!$F$3,$G$4:$G7)-SUMIF($C$4:$C7,マスタ!$F$3,$H$4:$H7),"")</f>
        <v/>
      </c>
    </row>
    <row r="8" spans="1:11" x14ac:dyDescent="0.15">
      <c r="A8" s="86">
        <v>5</v>
      </c>
      <c r="B8" s="227"/>
      <c r="C8" s="228"/>
      <c r="D8" s="228"/>
      <c r="E8" s="96" t="str">
        <f t="shared" si="2"/>
        <v/>
      </c>
      <c r="F8" s="96" t="str">
        <f t="shared" si="3"/>
        <v/>
      </c>
      <c r="G8" s="233"/>
      <c r="H8" s="234"/>
      <c r="I8" s="89" t="str">
        <f>IF(B8="","",SUM($G$4:G8)-SUM($H$4:H8))</f>
        <v/>
      </c>
      <c r="J8" s="26" t="str">
        <f>IF(C8=マスタ!$F$2,SUMIF($C$4:$C8,マスタ!$F$2,$G$4:$G8)-SUMIF($C$4:$C8,マスタ!$F$2,$H$4:$H8),"")</f>
        <v/>
      </c>
      <c r="K8" s="27" t="str">
        <f>IF(C8=マスタ!$F$3,SUMIF($C$4:$C8,マスタ!$F$3,$G$4:$G8)-SUMIF($C$4:$C8,マスタ!$F$3,$H$4:$H8),"")</f>
        <v/>
      </c>
    </row>
    <row r="9" spans="1:11" x14ac:dyDescent="0.15">
      <c r="A9" s="86">
        <v>6</v>
      </c>
      <c r="B9" s="227"/>
      <c r="C9" s="228"/>
      <c r="D9" s="228"/>
      <c r="E9" s="96" t="str">
        <f t="shared" si="2"/>
        <v/>
      </c>
      <c r="F9" s="96" t="str">
        <f t="shared" si="3"/>
        <v/>
      </c>
      <c r="G9" s="233"/>
      <c r="H9" s="234"/>
      <c r="I9" s="89" t="str">
        <f>IF(B9="","",SUM($G$4:G9)-SUM($H$4:H9))</f>
        <v/>
      </c>
      <c r="J9" s="26" t="str">
        <f>IF(C9=マスタ!$F$2,SUMIF($C$4:$C9,マスタ!$F$2,$G$4:$G9)-SUMIF($C$4:$C9,マスタ!$F$2,$H$4:$H9),"")</f>
        <v/>
      </c>
      <c r="K9" s="27" t="str">
        <f>IF(C9=マスタ!$F$3,SUMIF($C$4:$C9,マスタ!$F$3,$G$4:$G9)-SUMIF($C$4:$C9,マスタ!$F$3,$H$4:$H9),"")</f>
        <v/>
      </c>
    </row>
    <row r="10" spans="1:11" x14ac:dyDescent="0.15">
      <c r="A10" s="86">
        <v>7</v>
      </c>
      <c r="B10" s="227"/>
      <c r="C10" s="228"/>
      <c r="D10" s="228"/>
      <c r="E10" s="96" t="str">
        <f t="shared" si="2"/>
        <v/>
      </c>
      <c r="F10" s="96" t="str">
        <f t="shared" si="3"/>
        <v/>
      </c>
      <c r="G10" s="233"/>
      <c r="H10" s="234"/>
      <c r="I10" s="89" t="str">
        <f>IF(B10="","",SUM($G$4:G10)-SUM($H$4:H10))</f>
        <v/>
      </c>
      <c r="J10" s="26" t="str">
        <f>IF(C10=マスタ!$F$2,SUMIF($C$4:$C10,マスタ!$F$2,$G$4:$G10)-SUMIF($C$4:$C10,マスタ!$F$2,$H$4:$H10),"")</f>
        <v/>
      </c>
      <c r="K10" s="27" t="str">
        <f>IF(C10=マスタ!$F$3,SUMIF($C$4:$C10,マスタ!$F$3,$G$4:$G10)-SUMIF($C$4:$C10,マスタ!$F$3,$H$4:$H10),"")</f>
        <v/>
      </c>
    </row>
    <row r="11" spans="1:11" x14ac:dyDescent="0.15">
      <c r="A11" s="86">
        <v>8</v>
      </c>
      <c r="B11" s="227"/>
      <c r="C11" s="228"/>
      <c r="D11" s="228"/>
      <c r="E11" s="96" t="str">
        <f t="shared" si="2"/>
        <v/>
      </c>
      <c r="F11" s="96" t="str">
        <f t="shared" si="3"/>
        <v/>
      </c>
      <c r="G11" s="233"/>
      <c r="H11" s="234"/>
      <c r="I11" s="89" t="str">
        <f>IF(B11="","",SUM($G$4:G11)-SUM($H$4:H11))</f>
        <v/>
      </c>
      <c r="J11" s="26" t="str">
        <f>IF(C11=マスタ!$F$2,SUMIF($C$4:$C11,マスタ!$F$2,$G$4:$G11)-SUMIF($C$4:$C11,マスタ!$F$2,$H$4:$H11),"")</f>
        <v/>
      </c>
      <c r="K11" s="27" t="str">
        <f>IF(C11=マスタ!$F$3,SUMIF($C$4:$C11,マスタ!$F$3,$G$4:$G11)-SUMIF($C$4:$C11,マスタ!$F$3,$H$4:$H11),"")</f>
        <v/>
      </c>
    </row>
    <row r="12" spans="1:11" x14ac:dyDescent="0.15">
      <c r="A12" s="86">
        <v>9</v>
      </c>
      <c r="B12" s="227"/>
      <c r="C12" s="228"/>
      <c r="D12" s="228"/>
      <c r="E12" s="96" t="str">
        <f t="shared" si="2"/>
        <v/>
      </c>
      <c r="F12" s="96" t="str">
        <f t="shared" si="3"/>
        <v/>
      </c>
      <c r="G12" s="233"/>
      <c r="H12" s="234"/>
      <c r="I12" s="89" t="str">
        <f>IF(B12="","",SUM($G$4:G12)-SUM($H$4:H12))</f>
        <v/>
      </c>
      <c r="J12" s="26" t="str">
        <f>IF(C12=マスタ!$F$2,SUMIF($C$4:$C12,マスタ!$F$2,$G$4:$G12)-SUMIF($C$4:$C12,マスタ!$F$2,$H$4:$H12),"")</f>
        <v/>
      </c>
      <c r="K12" s="27" t="str">
        <f>IF(C12=マスタ!$F$3,SUMIF($C$4:$C12,マスタ!$F$3,$G$4:$G12)-SUMIF($C$4:$C12,マスタ!$F$3,$H$4:$H12),"")</f>
        <v/>
      </c>
    </row>
    <row r="13" spans="1:11" x14ac:dyDescent="0.15">
      <c r="A13" s="86">
        <v>10</v>
      </c>
      <c r="B13" s="227"/>
      <c r="C13" s="228"/>
      <c r="D13" s="228"/>
      <c r="E13" s="96" t="str">
        <f t="shared" si="2"/>
        <v/>
      </c>
      <c r="F13" s="96" t="str">
        <f t="shared" si="3"/>
        <v/>
      </c>
      <c r="G13" s="233"/>
      <c r="H13" s="234"/>
      <c r="I13" s="89" t="str">
        <f>IF(B13="","",SUM($G$4:G13)-SUM($H$4:H13))</f>
        <v/>
      </c>
      <c r="J13" s="26" t="str">
        <f>IF(C13=マスタ!$F$2,SUMIF($C$4:$C13,マスタ!$F$2,$G$4:$G13)-SUMIF($C$4:$C13,マスタ!$F$2,$H$4:$H13),"")</f>
        <v/>
      </c>
      <c r="K13" s="27" t="str">
        <f>IF(C13=マスタ!$F$3,SUMIF($C$4:$C13,マスタ!$F$3,$G$4:$G13)-SUMIF($C$4:$C13,マスタ!$F$3,$H$4:$H13),"")</f>
        <v/>
      </c>
    </row>
    <row r="14" spans="1:11" x14ac:dyDescent="0.15">
      <c r="A14" s="86">
        <v>11</v>
      </c>
      <c r="B14" s="227"/>
      <c r="C14" s="228"/>
      <c r="D14" s="228"/>
      <c r="E14" s="96" t="str">
        <f t="shared" si="2"/>
        <v/>
      </c>
      <c r="F14" s="96" t="str">
        <f t="shared" si="3"/>
        <v/>
      </c>
      <c r="G14" s="233"/>
      <c r="H14" s="234"/>
      <c r="I14" s="89" t="str">
        <f>IF(B14="","",SUM($G$4:G14)-SUM($H$4:H14))</f>
        <v/>
      </c>
      <c r="J14" s="26" t="str">
        <f>IF(C14=マスタ!$F$2,SUMIF($C$4:$C14,マスタ!$F$2,$G$4:$G14)-SUMIF($C$4:$C14,マスタ!$F$2,$H$4:$H14),"")</f>
        <v/>
      </c>
      <c r="K14" s="27" t="str">
        <f>IF(C14=マスタ!$F$3,SUMIF($C$4:$C14,マスタ!$F$3,$G$4:$G14)-SUMIF($C$4:$C14,マスタ!$F$3,$H$4:$H14),"")</f>
        <v/>
      </c>
    </row>
    <row r="15" spans="1:11" x14ac:dyDescent="0.15">
      <c r="A15" s="86">
        <v>12</v>
      </c>
      <c r="B15" s="227"/>
      <c r="C15" s="228"/>
      <c r="D15" s="228"/>
      <c r="E15" s="96" t="str">
        <f t="shared" si="2"/>
        <v/>
      </c>
      <c r="F15" s="96" t="str">
        <f t="shared" si="3"/>
        <v/>
      </c>
      <c r="G15" s="233"/>
      <c r="H15" s="234"/>
      <c r="I15" s="89" t="str">
        <f>IF(B15="","",SUM($G$4:G15)-SUM($H$4:H15))</f>
        <v/>
      </c>
      <c r="J15" s="26" t="str">
        <f>IF(C15=マスタ!$F$2,SUMIF($C$4:$C15,マスタ!$F$2,$G$4:$G15)-SUMIF($C$4:$C15,マスタ!$F$2,$H$4:$H15),"")</f>
        <v/>
      </c>
      <c r="K15" s="27" t="str">
        <f>IF(C15=マスタ!$F$3,SUMIF($C$4:$C15,マスタ!$F$3,$G$4:$G15)-SUMIF($C$4:$C15,マスタ!$F$3,$H$4:$H15),"")</f>
        <v/>
      </c>
    </row>
    <row r="16" spans="1:11" x14ac:dyDescent="0.15">
      <c r="A16" s="86">
        <v>13</v>
      </c>
      <c r="B16" s="227"/>
      <c r="C16" s="228"/>
      <c r="D16" s="228"/>
      <c r="E16" s="96" t="str">
        <f t="shared" si="2"/>
        <v/>
      </c>
      <c r="F16" s="96" t="str">
        <f t="shared" si="3"/>
        <v/>
      </c>
      <c r="G16" s="233"/>
      <c r="H16" s="234"/>
      <c r="I16" s="89" t="str">
        <f>IF(B16="","",SUM($G$4:G16)-SUM($H$4:H16))</f>
        <v/>
      </c>
      <c r="J16" s="26" t="str">
        <f>IF(C16=マスタ!$F$2,SUMIF($C$4:$C16,マスタ!$F$2,$G$4:$G16)-SUMIF($C$4:$C16,マスタ!$F$2,$H$4:$H16),"")</f>
        <v/>
      </c>
      <c r="K16" s="27" t="str">
        <f>IF(C16=マスタ!$F$3,SUMIF($C$4:$C16,マスタ!$F$3,$G$4:$G16)-SUMIF($C$4:$C16,マスタ!$F$3,$H$4:$H16),"")</f>
        <v/>
      </c>
    </row>
    <row r="17" spans="1:11" x14ac:dyDescent="0.15">
      <c r="A17" s="86">
        <v>14</v>
      </c>
      <c r="B17" s="227"/>
      <c r="C17" s="228"/>
      <c r="D17" s="228"/>
      <c r="E17" s="96" t="str">
        <f t="shared" si="2"/>
        <v/>
      </c>
      <c r="F17" s="96" t="str">
        <f t="shared" si="3"/>
        <v/>
      </c>
      <c r="G17" s="233"/>
      <c r="H17" s="234"/>
      <c r="I17" s="89" t="str">
        <f>IF(B17="","",SUM($G$4:G17)-SUM($H$4:H17))</f>
        <v/>
      </c>
      <c r="J17" s="26" t="str">
        <f>IF(C17=マスタ!$F$2,SUMIF($C$4:$C17,マスタ!$F$2,$G$4:$G17)-SUMIF($C$4:$C17,マスタ!$F$2,$H$4:$H17),"")</f>
        <v/>
      </c>
      <c r="K17" s="27" t="str">
        <f>IF(C17=マスタ!$F$3,SUMIF($C$4:$C17,マスタ!$F$3,$G$4:$G17)-SUMIF($C$4:$C17,マスタ!$F$3,$H$4:$H17),"")</f>
        <v/>
      </c>
    </row>
    <row r="18" spans="1:11" x14ac:dyDescent="0.15">
      <c r="A18" s="86">
        <v>15</v>
      </c>
      <c r="B18" s="227"/>
      <c r="C18" s="228"/>
      <c r="D18" s="228"/>
      <c r="E18" s="96" t="str">
        <f t="shared" si="2"/>
        <v/>
      </c>
      <c r="F18" s="96" t="str">
        <f t="shared" si="3"/>
        <v/>
      </c>
      <c r="G18" s="233"/>
      <c r="H18" s="234"/>
      <c r="I18" s="89" t="str">
        <f>IF(B18="","",SUM($G$4:G18)-SUM($H$4:H18))</f>
        <v/>
      </c>
      <c r="J18" s="26" t="str">
        <f>IF(C18=マスタ!$F$2,SUMIF($C$4:$C18,マスタ!$F$2,$G$4:$G18)-SUMIF($C$4:$C18,マスタ!$F$2,$H$4:$H18),"")</f>
        <v/>
      </c>
      <c r="K18" s="27" t="str">
        <f>IF(C18=マスタ!$F$3,SUMIF($C$4:$C18,マスタ!$F$3,$G$4:$G18)-SUMIF($C$4:$C18,マスタ!$F$3,$H$4:$H18),"")</f>
        <v/>
      </c>
    </row>
    <row r="19" spans="1:11" x14ac:dyDescent="0.15">
      <c r="A19" s="86">
        <v>16</v>
      </c>
      <c r="B19" s="227"/>
      <c r="C19" s="228"/>
      <c r="D19" s="228"/>
      <c r="E19" s="96" t="str">
        <f t="shared" si="2"/>
        <v/>
      </c>
      <c r="F19" s="96" t="str">
        <f t="shared" si="3"/>
        <v/>
      </c>
      <c r="G19" s="233"/>
      <c r="H19" s="234"/>
      <c r="I19" s="89" t="str">
        <f>IF(B19="","",SUM($G$4:G19)-SUM($H$4:H19))</f>
        <v/>
      </c>
      <c r="J19" s="26" t="str">
        <f>IF(C19=マスタ!$F$2,SUMIF($C$4:$C19,マスタ!$F$2,$G$4:$G19)-SUMIF($C$4:$C19,マスタ!$F$2,$H$4:$H19),"")</f>
        <v/>
      </c>
      <c r="K19" s="27" t="str">
        <f>IF(C19=マスタ!$F$3,SUMIF($C$4:$C19,マスタ!$F$3,$G$4:$G19)-SUMIF($C$4:$C19,マスタ!$F$3,$H$4:$H19),"")</f>
        <v/>
      </c>
    </row>
    <row r="20" spans="1:11" x14ac:dyDescent="0.15">
      <c r="A20" s="86">
        <v>17</v>
      </c>
      <c r="B20" s="227"/>
      <c r="C20" s="228"/>
      <c r="D20" s="228"/>
      <c r="E20" s="96" t="str">
        <f t="shared" si="2"/>
        <v/>
      </c>
      <c r="F20" s="96" t="str">
        <f t="shared" si="3"/>
        <v/>
      </c>
      <c r="G20" s="233"/>
      <c r="H20" s="234"/>
      <c r="I20" s="89" t="str">
        <f>IF(B20="","",SUM($G$4:G20)-SUM($H$4:H20))</f>
        <v/>
      </c>
      <c r="J20" s="26" t="str">
        <f>IF(C20=マスタ!$F$2,SUMIF($C$4:$C20,マスタ!$F$2,$G$4:$G20)-SUMIF($C$4:$C20,マスタ!$F$2,$H$4:$H20),"")</f>
        <v/>
      </c>
      <c r="K20" s="27" t="str">
        <f>IF(C20=マスタ!$F$3,SUMIF($C$4:$C20,マスタ!$F$3,$G$4:$G20)-SUMIF($C$4:$C20,マスタ!$F$3,$H$4:$H20),"")</f>
        <v/>
      </c>
    </row>
    <row r="21" spans="1:11" x14ac:dyDescent="0.15">
      <c r="A21" s="86">
        <v>18</v>
      </c>
      <c r="B21" s="227"/>
      <c r="C21" s="228"/>
      <c r="D21" s="228"/>
      <c r="E21" s="96" t="str">
        <f t="shared" si="2"/>
        <v/>
      </c>
      <c r="F21" s="96" t="str">
        <f t="shared" si="3"/>
        <v/>
      </c>
      <c r="G21" s="233"/>
      <c r="H21" s="234"/>
      <c r="I21" s="89" t="str">
        <f>IF(B21="","",SUM($G$4:G21)-SUM($H$4:H21))</f>
        <v/>
      </c>
      <c r="J21" s="26" t="str">
        <f>IF(C21=マスタ!$F$2,SUMIF($C$4:$C21,マスタ!$F$2,$G$4:$G21)-SUMIF($C$4:$C21,マスタ!$F$2,$H$4:$H21),"")</f>
        <v/>
      </c>
      <c r="K21" s="27" t="str">
        <f>IF(C21=マスタ!$F$3,SUMIF($C$4:$C21,マスタ!$F$3,$G$4:$G21)-SUMIF($C$4:$C21,マスタ!$F$3,$H$4:$H21),"")</f>
        <v/>
      </c>
    </row>
    <row r="22" spans="1:11" x14ac:dyDescent="0.15">
      <c r="A22" s="86">
        <v>19</v>
      </c>
      <c r="B22" s="227"/>
      <c r="C22" s="228"/>
      <c r="D22" s="228"/>
      <c r="E22" s="96" t="str">
        <f t="shared" si="2"/>
        <v/>
      </c>
      <c r="F22" s="96" t="str">
        <f t="shared" si="3"/>
        <v/>
      </c>
      <c r="G22" s="233"/>
      <c r="H22" s="234"/>
      <c r="I22" s="89" t="str">
        <f>IF(B22="","",SUM($G$4:G22)-SUM($H$4:H22))</f>
        <v/>
      </c>
      <c r="J22" s="26" t="str">
        <f>IF(C22=マスタ!$F$2,SUMIF($C$4:$C22,マスタ!$F$2,$G$4:$G22)-SUMIF($C$4:$C22,マスタ!$F$2,$H$4:$H22),"")</f>
        <v/>
      </c>
      <c r="K22" s="27" t="str">
        <f>IF(C22=マスタ!$F$3,SUMIF($C$4:$C22,マスタ!$F$3,$G$4:$G22)-SUMIF($C$4:$C22,マスタ!$F$3,$H$4:$H22),"")</f>
        <v/>
      </c>
    </row>
    <row r="23" spans="1:11" x14ac:dyDescent="0.15">
      <c r="A23" s="86">
        <v>20</v>
      </c>
      <c r="B23" s="227"/>
      <c r="C23" s="228"/>
      <c r="D23" s="228"/>
      <c r="E23" s="96" t="str">
        <f t="shared" si="2"/>
        <v/>
      </c>
      <c r="F23" s="96" t="str">
        <f t="shared" si="3"/>
        <v/>
      </c>
      <c r="G23" s="233"/>
      <c r="H23" s="234"/>
      <c r="I23" s="89" t="str">
        <f>IF(B23="","",SUM($G$4:G23)-SUM($H$4:H23))</f>
        <v/>
      </c>
      <c r="J23" s="26" t="str">
        <f>IF(C23=マスタ!$F$2,SUMIF($C$4:$C23,マスタ!$F$2,$G$4:$G23)-SUMIF($C$4:$C23,マスタ!$F$2,$H$4:$H23),"")</f>
        <v/>
      </c>
      <c r="K23" s="27" t="str">
        <f>IF(C23=マスタ!$F$3,SUMIF($C$4:$C23,マスタ!$F$3,$G$4:$G23)-SUMIF($C$4:$C23,マスタ!$F$3,$H$4:$H23),"")</f>
        <v/>
      </c>
    </row>
    <row r="24" spans="1:11" x14ac:dyDescent="0.15">
      <c r="A24" s="86">
        <v>21</v>
      </c>
      <c r="B24" s="227"/>
      <c r="C24" s="228"/>
      <c r="D24" s="228"/>
      <c r="E24" s="96" t="str">
        <f t="shared" si="2"/>
        <v/>
      </c>
      <c r="F24" s="96" t="str">
        <f t="shared" si="3"/>
        <v/>
      </c>
      <c r="G24" s="233"/>
      <c r="H24" s="234"/>
      <c r="I24" s="89" t="str">
        <f>IF(B24="","",SUM($G$4:G24)-SUM($H$4:H24))</f>
        <v/>
      </c>
      <c r="J24" s="26" t="str">
        <f>IF(C24=マスタ!$F$2,SUMIF($C$4:$C24,マスタ!$F$2,$G$4:$G24)-SUMIF($C$4:$C24,マスタ!$F$2,$H$4:$H24),"")</f>
        <v/>
      </c>
      <c r="K24" s="27" t="str">
        <f>IF(C24=マスタ!$F$3,SUMIF($C$4:$C24,マスタ!$F$3,$G$4:$G24)-SUMIF($C$4:$C24,マスタ!$F$3,$H$4:$H24),"")</f>
        <v/>
      </c>
    </row>
    <row r="25" spans="1:11" x14ac:dyDescent="0.15">
      <c r="A25" s="86">
        <v>22</v>
      </c>
      <c r="B25" s="227"/>
      <c r="C25" s="228"/>
      <c r="D25" s="228"/>
      <c r="E25" s="96" t="str">
        <f t="shared" si="2"/>
        <v/>
      </c>
      <c r="F25" s="96" t="str">
        <f t="shared" si="3"/>
        <v/>
      </c>
      <c r="G25" s="233"/>
      <c r="H25" s="234"/>
      <c r="I25" s="89" t="str">
        <f>IF(B25="","",SUM($G$4:G25)-SUM($H$4:H25))</f>
        <v/>
      </c>
      <c r="J25" s="26" t="str">
        <f>IF(C25=マスタ!$F$2,SUMIF($C$4:$C25,マスタ!$F$2,$G$4:$G25)-SUMIF($C$4:$C25,マスタ!$F$2,$H$4:$H25),"")</f>
        <v/>
      </c>
      <c r="K25" s="27" t="str">
        <f>IF(C25=マスタ!$F$3,SUMIF($C$4:$C25,マスタ!$F$3,$G$4:$G25)-SUMIF($C$4:$C25,マスタ!$F$3,$H$4:$H25),"")</f>
        <v/>
      </c>
    </row>
    <row r="26" spans="1:11" x14ac:dyDescent="0.15">
      <c r="A26" s="86">
        <v>23</v>
      </c>
      <c r="B26" s="227"/>
      <c r="C26" s="228"/>
      <c r="D26" s="228"/>
      <c r="E26" s="96" t="str">
        <f t="shared" si="2"/>
        <v/>
      </c>
      <c r="F26" s="96" t="str">
        <f t="shared" si="3"/>
        <v/>
      </c>
      <c r="G26" s="233"/>
      <c r="H26" s="234"/>
      <c r="I26" s="89" t="str">
        <f>IF(B26="","",SUM($G$4:G26)-SUM($H$4:H26))</f>
        <v/>
      </c>
      <c r="J26" s="26" t="str">
        <f>IF(C26=マスタ!$F$2,SUMIF($C$4:$C26,マスタ!$F$2,$G$4:$G26)-SUMIF($C$4:$C26,マスタ!$F$2,$H$4:$H26),"")</f>
        <v/>
      </c>
      <c r="K26" s="27" t="str">
        <f>IF(C26=マスタ!$F$3,SUMIF($C$4:$C26,マスタ!$F$3,$G$4:$G26)-SUMIF($C$4:$C26,マスタ!$F$3,$H$4:$H26),"")</f>
        <v/>
      </c>
    </row>
    <row r="27" spans="1:11" x14ac:dyDescent="0.15">
      <c r="A27" s="86">
        <v>24</v>
      </c>
      <c r="B27" s="227"/>
      <c r="C27" s="228"/>
      <c r="D27" s="228"/>
      <c r="E27" s="96" t="str">
        <f t="shared" si="2"/>
        <v/>
      </c>
      <c r="F27" s="96" t="str">
        <f t="shared" si="3"/>
        <v/>
      </c>
      <c r="G27" s="233"/>
      <c r="H27" s="234"/>
      <c r="I27" s="89" t="str">
        <f>IF(B27="","",SUM($G$4:G27)-SUM($H$4:H27))</f>
        <v/>
      </c>
      <c r="J27" s="26" t="str">
        <f>IF(C27=マスタ!$F$2,SUMIF($C$4:$C27,マスタ!$F$2,$G$4:$G27)-SUMIF($C$4:$C27,マスタ!$F$2,$H$4:$H27),"")</f>
        <v/>
      </c>
      <c r="K27" s="27" t="str">
        <f>IF(C27=マスタ!$F$3,SUMIF($C$4:$C27,マスタ!$F$3,$G$4:$G27)-SUMIF($C$4:$C27,マスタ!$F$3,$H$4:$H27),"")</f>
        <v/>
      </c>
    </row>
    <row r="28" spans="1:11" x14ac:dyDescent="0.15">
      <c r="A28" s="86">
        <v>25</v>
      </c>
      <c r="B28" s="227"/>
      <c r="C28" s="228"/>
      <c r="D28" s="228"/>
      <c r="E28" s="96" t="str">
        <f t="shared" si="2"/>
        <v/>
      </c>
      <c r="F28" s="96" t="str">
        <f t="shared" si="3"/>
        <v/>
      </c>
      <c r="G28" s="233"/>
      <c r="H28" s="234"/>
      <c r="I28" s="89" t="str">
        <f>IF(B28="","",SUM($G$4:G28)-SUM($H$4:H28))</f>
        <v/>
      </c>
      <c r="J28" s="26" t="str">
        <f>IF(C28=マスタ!$F$2,SUMIF($C$4:$C28,マスタ!$F$2,$G$4:$G28)-SUMIF($C$4:$C28,マスタ!$F$2,$H$4:$H28),"")</f>
        <v/>
      </c>
      <c r="K28" s="27" t="str">
        <f>IF(C28=マスタ!$F$3,SUMIF($C$4:$C28,マスタ!$F$3,$G$4:$G28)-SUMIF($C$4:$C28,マスタ!$F$3,$H$4:$H28),"")</f>
        <v/>
      </c>
    </row>
    <row r="29" spans="1:11" x14ac:dyDescent="0.15">
      <c r="A29" s="86">
        <v>26</v>
      </c>
      <c r="B29" s="227"/>
      <c r="C29" s="228"/>
      <c r="D29" s="228"/>
      <c r="E29" s="96" t="str">
        <f t="shared" si="2"/>
        <v/>
      </c>
      <c r="F29" s="96" t="str">
        <f t="shared" si="3"/>
        <v/>
      </c>
      <c r="G29" s="233"/>
      <c r="H29" s="234"/>
      <c r="I29" s="89" t="str">
        <f>IF(B29="","",SUM($G$4:G29)-SUM($H$4:H29))</f>
        <v/>
      </c>
      <c r="J29" s="26" t="str">
        <f>IF(C29=マスタ!$F$2,SUMIF($C$4:$C29,マスタ!$F$2,$G$4:$G29)-SUMIF($C$4:$C29,マスタ!$F$2,$H$4:$H29),"")</f>
        <v/>
      </c>
      <c r="K29" s="27" t="str">
        <f>IF(C29=マスタ!$F$3,SUMIF($C$4:$C29,マスタ!$F$3,$G$4:$G29)-SUMIF($C$4:$C29,マスタ!$F$3,$H$4:$H29),"")</f>
        <v/>
      </c>
    </row>
    <row r="30" spans="1:11" x14ac:dyDescent="0.15">
      <c r="A30" s="86">
        <v>27</v>
      </c>
      <c r="B30" s="227"/>
      <c r="C30" s="228"/>
      <c r="D30" s="228"/>
      <c r="E30" s="96" t="str">
        <f t="shared" si="2"/>
        <v/>
      </c>
      <c r="F30" s="96" t="str">
        <f t="shared" si="3"/>
        <v/>
      </c>
      <c r="G30" s="233"/>
      <c r="H30" s="234"/>
      <c r="I30" s="89" t="str">
        <f>IF(B30="","",SUM($G$4:G30)-SUM($H$4:H30))</f>
        <v/>
      </c>
      <c r="J30" s="26" t="str">
        <f>IF(C30=マスタ!$F$2,SUMIF($C$4:$C30,マスタ!$F$2,$G$4:$G30)-SUMIF($C$4:$C30,マスタ!$F$2,$H$4:$H30),"")</f>
        <v/>
      </c>
      <c r="K30" s="27" t="str">
        <f>IF(C30=マスタ!$F$3,SUMIF($C$4:$C30,マスタ!$F$3,$G$4:$G30)-SUMIF($C$4:$C30,マスタ!$F$3,$H$4:$H30),"")</f>
        <v/>
      </c>
    </row>
    <row r="31" spans="1:11" x14ac:dyDescent="0.15">
      <c r="A31" s="86">
        <v>28</v>
      </c>
      <c r="B31" s="227"/>
      <c r="C31" s="228"/>
      <c r="D31" s="228"/>
      <c r="E31" s="96" t="str">
        <f t="shared" si="2"/>
        <v/>
      </c>
      <c r="F31" s="96" t="str">
        <f t="shared" si="3"/>
        <v/>
      </c>
      <c r="G31" s="233"/>
      <c r="H31" s="234"/>
      <c r="I31" s="89" t="str">
        <f>IF(B31="","",SUM($G$4:G31)-SUM($H$4:H31))</f>
        <v/>
      </c>
      <c r="J31" s="26" t="str">
        <f>IF(C31=マスタ!$F$2,SUMIF($C$4:$C31,マスタ!$F$2,$G$4:$G31)-SUMIF($C$4:$C31,マスタ!$F$2,$H$4:$H31),"")</f>
        <v/>
      </c>
      <c r="K31" s="27" t="str">
        <f>IF(C31=マスタ!$F$3,SUMIF($C$4:$C31,マスタ!$F$3,$G$4:$G31)-SUMIF($C$4:$C31,マスタ!$F$3,$H$4:$H31),"")</f>
        <v/>
      </c>
    </row>
    <row r="32" spans="1:11" x14ac:dyDescent="0.15">
      <c r="A32" s="86">
        <v>29</v>
      </c>
      <c r="B32" s="227"/>
      <c r="C32" s="228"/>
      <c r="D32" s="228"/>
      <c r="E32" s="96" t="str">
        <f t="shared" si="2"/>
        <v/>
      </c>
      <c r="F32" s="96" t="str">
        <f t="shared" si="3"/>
        <v/>
      </c>
      <c r="G32" s="233"/>
      <c r="H32" s="234"/>
      <c r="I32" s="89" t="str">
        <f>IF(B32="","",SUM($G$4:G32)-SUM($H$4:H32))</f>
        <v/>
      </c>
      <c r="J32" s="26" t="str">
        <f>IF(C32=マスタ!$F$2,SUMIF($C$4:$C32,マスタ!$F$2,$G$4:$G32)-SUMIF($C$4:$C32,マスタ!$F$2,$H$4:$H32),"")</f>
        <v/>
      </c>
      <c r="K32" s="27" t="str">
        <f>IF(C32=マスタ!$F$3,SUMIF($C$4:$C32,マスタ!$F$3,$G$4:$G32)-SUMIF($C$4:$C32,マスタ!$F$3,$H$4:$H32),"")</f>
        <v/>
      </c>
    </row>
    <row r="33" spans="1:11" x14ac:dyDescent="0.15">
      <c r="A33" s="86">
        <v>30</v>
      </c>
      <c r="B33" s="227"/>
      <c r="C33" s="228"/>
      <c r="D33" s="228"/>
      <c r="E33" s="96" t="str">
        <f t="shared" si="2"/>
        <v/>
      </c>
      <c r="F33" s="96" t="str">
        <f t="shared" si="3"/>
        <v/>
      </c>
      <c r="G33" s="233"/>
      <c r="H33" s="234"/>
      <c r="I33" s="89" t="str">
        <f>IF(B33="","",SUM($G$4:G33)-SUM($H$4:H33))</f>
        <v/>
      </c>
      <c r="J33" s="26" t="str">
        <f>IF(C33=マスタ!$F$2,SUMIF($C$4:$C33,マスタ!$F$2,$G$4:$G33)-SUMIF($C$4:$C33,マスタ!$F$2,$H$4:$H33),"")</f>
        <v/>
      </c>
      <c r="K33" s="27" t="str">
        <f>IF(C33=マスタ!$F$3,SUMIF($C$4:$C33,マスタ!$F$3,$G$4:$G33)-SUMIF($C$4:$C33,マスタ!$F$3,$H$4:$H33),"")</f>
        <v/>
      </c>
    </row>
    <row r="34" spans="1:11" x14ac:dyDescent="0.15">
      <c r="A34" s="86">
        <v>31</v>
      </c>
      <c r="B34" s="227"/>
      <c r="C34" s="228"/>
      <c r="D34" s="228"/>
      <c r="E34" s="96" t="str">
        <f t="shared" si="2"/>
        <v/>
      </c>
      <c r="F34" s="96" t="str">
        <f t="shared" si="3"/>
        <v/>
      </c>
      <c r="G34" s="233"/>
      <c r="H34" s="234"/>
      <c r="I34" s="89" t="str">
        <f>IF(B34="","",SUM($G$4:G34)-SUM($H$4:H34))</f>
        <v/>
      </c>
      <c r="J34" s="26" t="str">
        <f>IF(C34=マスタ!$F$2,SUMIF($C$4:$C34,マスタ!$F$2,$G$4:$G34)-SUMIF($C$4:$C34,マスタ!$F$2,$H$4:$H34),"")</f>
        <v/>
      </c>
      <c r="K34" s="27" t="str">
        <f>IF(C34=マスタ!$F$3,SUMIF($C$4:$C34,マスタ!$F$3,$G$4:$G34)-SUMIF($C$4:$C34,マスタ!$F$3,$H$4:$H34),"")</f>
        <v/>
      </c>
    </row>
    <row r="35" spans="1:11" x14ac:dyDescent="0.15">
      <c r="A35" s="86">
        <v>32</v>
      </c>
      <c r="B35" s="227"/>
      <c r="C35" s="228"/>
      <c r="D35" s="228"/>
      <c r="E35" s="96" t="str">
        <f t="shared" si="2"/>
        <v/>
      </c>
      <c r="F35" s="96" t="str">
        <f t="shared" si="3"/>
        <v/>
      </c>
      <c r="G35" s="233"/>
      <c r="H35" s="234"/>
      <c r="I35" s="89" t="str">
        <f>IF(B35="","",SUM($G$4:G35)-SUM($H$4:H35))</f>
        <v/>
      </c>
      <c r="J35" s="26" t="str">
        <f>IF(C35=マスタ!$F$2,SUMIF($C$4:$C35,マスタ!$F$2,$G$4:$G35)-SUMIF($C$4:$C35,マスタ!$F$2,$H$4:$H35),"")</f>
        <v/>
      </c>
      <c r="K35" s="27" t="str">
        <f>IF(C35=マスタ!$F$3,SUMIF($C$4:$C35,マスタ!$F$3,$G$4:$G35)-SUMIF($C$4:$C35,マスタ!$F$3,$H$4:$H35),"")</f>
        <v/>
      </c>
    </row>
    <row r="36" spans="1:11" x14ac:dyDescent="0.15">
      <c r="A36" s="86">
        <v>33</v>
      </c>
      <c r="B36" s="227"/>
      <c r="C36" s="228"/>
      <c r="D36" s="228"/>
      <c r="E36" s="96" t="str">
        <f t="shared" si="2"/>
        <v/>
      </c>
      <c r="F36" s="96" t="str">
        <f t="shared" si="3"/>
        <v/>
      </c>
      <c r="G36" s="233"/>
      <c r="H36" s="234"/>
      <c r="I36" s="89" t="str">
        <f>IF(B36="","",SUM($G$4:G36)-SUM($H$4:H36))</f>
        <v/>
      </c>
      <c r="J36" s="26" t="str">
        <f>IF(C36=マスタ!$F$2,SUMIF($C$4:$C36,マスタ!$F$2,$G$4:$G36)-SUMIF($C$4:$C36,マスタ!$F$2,$H$4:$H36),"")</f>
        <v/>
      </c>
      <c r="K36" s="27" t="str">
        <f>IF(C36=マスタ!$F$3,SUMIF($C$4:$C36,マスタ!$F$3,$G$4:$G36)-SUMIF($C$4:$C36,マスタ!$F$3,$H$4:$H36),"")</f>
        <v/>
      </c>
    </row>
    <row r="37" spans="1:11" x14ac:dyDescent="0.15">
      <c r="A37" s="86">
        <v>34</v>
      </c>
      <c r="B37" s="227"/>
      <c r="C37" s="228"/>
      <c r="D37" s="228"/>
      <c r="E37" s="96" t="str">
        <f t="shared" si="2"/>
        <v/>
      </c>
      <c r="F37" s="96" t="str">
        <f t="shared" si="3"/>
        <v/>
      </c>
      <c r="G37" s="233"/>
      <c r="H37" s="234"/>
      <c r="I37" s="89" t="str">
        <f>IF(B37="","",SUM($G$4:G37)-SUM($H$4:H37))</f>
        <v/>
      </c>
      <c r="J37" s="26" t="str">
        <f>IF(C37=マスタ!$F$2,SUMIF($C$4:$C37,マスタ!$F$2,$G$4:$G37)-SUMIF($C$4:$C37,マスタ!$F$2,$H$4:$H37),"")</f>
        <v/>
      </c>
      <c r="K37" s="27" t="str">
        <f>IF(C37=マスタ!$F$3,SUMIF($C$4:$C37,マスタ!$F$3,$G$4:$G37)-SUMIF($C$4:$C37,マスタ!$F$3,$H$4:$H37),"")</f>
        <v/>
      </c>
    </row>
    <row r="38" spans="1:11" x14ac:dyDescent="0.15">
      <c r="A38" s="86">
        <v>35</v>
      </c>
      <c r="B38" s="227"/>
      <c r="C38" s="228"/>
      <c r="D38" s="228"/>
      <c r="E38" s="96" t="str">
        <f t="shared" si="2"/>
        <v/>
      </c>
      <c r="F38" s="96" t="str">
        <f t="shared" si="3"/>
        <v/>
      </c>
      <c r="G38" s="233"/>
      <c r="H38" s="234"/>
      <c r="I38" s="89" t="str">
        <f>IF(B38="","",SUM($G$4:G38)-SUM($H$4:H38))</f>
        <v/>
      </c>
      <c r="J38" s="26" t="str">
        <f>IF(C38=マスタ!$F$2,SUMIF($C$4:$C38,マスタ!$F$2,$G$4:$G38)-SUMIF($C$4:$C38,マスタ!$F$2,$H$4:$H38),"")</f>
        <v/>
      </c>
      <c r="K38" s="27" t="str">
        <f>IF(C38=マスタ!$F$3,SUMIF($C$4:$C38,マスタ!$F$3,$G$4:$G38)-SUMIF($C$4:$C38,マスタ!$F$3,$H$4:$H38),"")</f>
        <v/>
      </c>
    </row>
    <row r="39" spans="1:11" x14ac:dyDescent="0.15">
      <c r="A39" s="86">
        <v>36</v>
      </c>
      <c r="B39" s="227"/>
      <c r="C39" s="228"/>
      <c r="D39" s="228"/>
      <c r="E39" s="96" t="str">
        <f t="shared" si="2"/>
        <v/>
      </c>
      <c r="F39" s="96" t="str">
        <f t="shared" si="3"/>
        <v/>
      </c>
      <c r="G39" s="233"/>
      <c r="H39" s="234"/>
      <c r="I39" s="89" t="str">
        <f>IF(B39="","",SUM($G$4:G39)-SUM($H$4:H39))</f>
        <v/>
      </c>
      <c r="J39" s="26" t="str">
        <f>IF(C39=マスタ!$F$2,SUMIF($C$4:$C39,マスタ!$F$2,$G$4:$G39)-SUMIF($C$4:$C39,マスタ!$F$2,$H$4:$H39),"")</f>
        <v/>
      </c>
      <c r="K39" s="27" t="str">
        <f>IF(C39=マスタ!$F$3,SUMIF($C$4:$C39,マスタ!$F$3,$G$4:$G39)-SUMIF($C$4:$C39,マスタ!$F$3,$H$4:$H39),"")</f>
        <v/>
      </c>
    </row>
    <row r="40" spans="1:11" x14ac:dyDescent="0.15">
      <c r="A40" s="86">
        <v>37</v>
      </c>
      <c r="B40" s="227"/>
      <c r="C40" s="228"/>
      <c r="D40" s="228"/>
      <c r="E40" s="96" t="str">
        <f t="shared" si="2"/>
        <v/>
      </c>
      <c r="F40" s="96" t="str">
        <f t="shared" si="3"/>
        <v/>
      </c>
      <c r="G40" s="233"/>
      <c r="H40" s="234"/>
      <c r="I40" s="89" t="str">
        <f>IF(B40="","",SUM($G$4:G40)-SUM($H$4:H40))</f>
        <v/>
      </c>
      <c r="J40" s="26" t="str">
        <f>IF(C40=マスタ!$F$2,SUMIF($C$4:$C40,マスタ!$F$2,$G$4:$G40)-SUMIF($C$4:$C40,マスタ!$F$2,$H$4:$H40),"")</f>
        <v/>
      </c>
      <c r="K40" s="27" t="str">
        <f>IF(C40=マスタ!$F$3,SUMIF($C$4:$C40,マスタ!$F$3,$G$4:$G40)-SUMIF($C$4:$C40,マスタ!$F$3,$H$4:$H40),"")</f>
        <v/>
      </c>
    </row>
    <row r="41" spans="1:11" x14ac:dyDescent="0.15">
      <c r="A41" s="86">
        <v>38</v>
      </c>
      <c r="B41" s="227"/>
      <c r="C41" s="228"/>
      <c r="D41" s="228"/>
      <c r="E41" s="96" t="str">
        <f t="shared" si="2"/>
        <v/>
      </c>
      <c r="F41" s="96" t="str">
        <f t="shared" si="3"/>
        <v/>
      </c>
      <c r="G41" s="233"/>
      <c r="H41" s="234"/>
      <c r="I41" s="89" t="str">
        <f>IF(B41="","",SUM($G$4:G41)-SUM($H$4:H41))</f>
        <v/>
      </c>
      <c r="J41" s="26" t="str">
        <f>IF(C41=マスタ!$F$2,SUMIF($C$4:$C41,マスタ!$F$2,$G$4:$G41)-SUMIF($C$4:$C41,マスタ!$F$2,$H$4:$H41),"")</f>
        <v/>
      </c>
      <c r="K41" s="27" t="str">
        <f>IF(C41=マスタ!$F$3,SUMIF($C$4:$C41,マスタ!$F$3,$G$4:$G41)-SUMIF($C$4:$C41,マスタ!$F$3,$H$4:$H41),"")</f>
        <v/>
      </c>
    </row>
    <row r="42" spans="1:11" x14ac:dyDescent="0.15">
      <c r="A42" s="86">
        <v>39</v>
      </c>
      <c r="B42" s="227"/>
      <c r="C42" s="228"/>
      <c r="D42" s="228"/>
      <c r="E42" s="96" t="str">
        <f t="shared" si="2"/>
        <v/>
      </c>
      <c r="F42" s="96" t="str">
        <f t="shared" si="3"/>
        <v/>
      </c>
      <c r="G42" s="233"/>
      <c r="H42" s="234"/>
      <c r="I42" s="89" t="str">
        <f>IF(B42="","",SUM($G$4:G42)-SUM($H$4:H42))</f>
        <v/>
      </c>
      <c r="J42" s="26" t="str">
        <f>IF(C42=マスタ!$F$2,SUMIF($C$4:$C42,マスタ!$F$2,$G$4:$G42)-SUMIF($C$4:$C42,マスタ!$F$2,$H$4:$H42),"")</f>
        <v/>
      </c>
      <c r="K42" s="27" t="str">
        <f>IF(C42=マスタ!$F$3,SUMIF($C$4:$C42,マスタ!$F$3,$G$4:$G42)-SUMIF($C$4:$C42,マスタ!$F$3,$H$4:$H42),"")</f>
        <v/>
      </c>
    </row>
    <row r="43" spans="1:11" x14ac:dyDescent="0.15">
      <c r="A43" s="86">
        <v>40</v>
      </c>
      <c r="B43" s="227"/>
      <c r="C43" s="228"/>
      <c r="D43" s="228"/>
      <c r="E43" s="96" t="str">
        <f t="shared" ref="E43:E67" si="4">IFERROR(VLOOKUP(D43,科目マスタ,2,0),"")</f>
        <v/>
      </c>
      <c r="F43" s="96" t="str">
        <f t="shared" ref="F43:F67" si="5">IFERROR(VLOOKUP(D43,科目マスタ,6,0),"")</f>
        <v/>
      </c>
      <c r="G43" s="233"/>
      <c r="H43" s="234"/>
      <c r="I43" s="89" t="str">
        <f>IF(B43="","",SUM($G$4:G43)-SUM($H$4:H43))</f>
        <v/>
      </c>
      <c r="J43" s="26" t="str">
        <f>IF(C43=マスタ!$F$2,SUMIF($C$4:$C43,マスタ!$F$2,$G$4:$G43)-SUMIF($C$4:$C43,マスタ!$F$2,$H$4:$H43),"")</f>
        <v/>
      </c>
      <c r="K43" s="27" t="str">
        <f>IF(C43=マスタ!$F$3,SUMIF($C$4:$C43,マスタ!$F$3,$G$4:$G43)-SUMIF($C$4:$C43,マスタ!$F$3,$H$4:$H43),"")</f>
        <v/>
      </c>
    </row>
    <row r="44" spans="1:11" x14ac:dyDescent="0.15">
      <c r="A44" s="86">
        <v>41</v>
      </c>
      <c r="B44" s="227"/>
      <c r="C44" s="228"/>
      <c r="D44" s="228"/>
      <c r="E44" s="96" t="str">
        <f t="shared" si="4"/>
        <v/>
      </c>
      <c r="F44" s="96" t="str">
        <f t="shared" si="5"/>
        <v/>
      </c>
      <c r="G44" s="233"/>
      <c r="H44" s="234"/>
      <c r="I44" s="89" t="str">
        <f>IF(B44="","",SUM($G$4:G44)-SUM($H$4:H44))</f>
        <v/>
      </c>
      <c r="J44" s="26" t="str">
        <f>IF(C44=マスタ!$F$2,SUMIF($C$4:$C44,マスタ!$F$2,$G$4:$G44)-SUMIF($C$4:$C44,マスタ!$F$2,$H$4:$H44),"")</f>
        <v/>
      </c>
      <c r="K44" s="27" t="str">
        <f>IF(C44=マスタ!$F$3,SUMIF($C$4:$C44,マスタ!$F$3,$G$4:$G44)-SUMIF($C$4:$C44,マスタ!$F$3,$H$4:$H44),"")</f>
        <v/>
      </c>
    </row>
    <row r="45" spans="1:11" x14ac:dyDescent="0.15">
      <c r="A45" s="86">
        <v>42</v>
      </c>
      <c r="B45" s="227"/>
      <c r="C45" s="228"/>
      <c r="D45" s="228"/>
      <c r="E45" s="96" t="str">
        <f t="shared" si="4"/>
        <v/>
      </c>
      <c r="F45" s="96" t="str">
        <f t="shared" si="5"/>
        <v/>
      </c>
      <c r="G45" s="233"/>
      <c r="H45" s="234"/>
      <c r="I45" s="89" t="str">
        <f>IF(B45="","",SUM($G$4:G45)-SUM($H$4:H45))</f>
        <v/>
      </c>
      <c r="J45" s="26" t="str">
        <f>IF(C45=マスタ!$F$2,SUMIF($C$4:$C45,マスタ!$F$2,$G$4:$G45)-SUMIF($C$4:$C45,マスタ!$F$2,$H$4:$H45),"")</f>
        <v/>
      </c>
      <c r="K45" s="27" t="str">
        <f>IF(C45=マスタ!$F$3,SUMIF($C$4:$C45,マスタ!$F$3,$G$4:$G45)-SUMIF($C$4:$C45,マスタ!$F$3,$H$4:$H45),"")</f>
        <v/>
      </c>
    </row>
    <row r="46" spans="1:11" x14ac:dyDescent="0.15">
      <c r="A46" s="86">
        <v>43</v>
      </c>
      <c r="B46" s="227"/>
      <c r="C46" s="228"/>
      <c r="D46" s="228"/>
      <c r="E46" s="96" t="str">
        <f t="shared" si="4"/>
        <v/>
      </c>
      <c r="F46" s="96" t="str">
        <f t="shared" si="5"/>
        <v/>
      </c>
      <c r="G46" s="233"/>
      <c r="H46" s="234"/>
      <c r="I46" s="89" t="str">
        <f>IF(B46="","",SUM($G$4:G46)-SUM($H$4:H46))</f>
        <v/>
      </c>
      <c r="J46" s="26" t="str">
        <f>IF(C46=マスタ!$F$2,SUMIF($C$4:$C46,マスタ!$F$2,$G$4:$G46)-SUMIF($C$4:$C46,マスタ!$F$2,$H$4:$H46),"")</f>
        <v/>
      </c>
      <c r="K46" s="27" t="str">
        <f>IF(C46=マスタ!$F$3,SUMIF($C$4:$C46,マスタ!$F$3,$G$4:$G46)-SUMIF($C$4:$C46,マスタ!$F$3,$H$4:$H46),"")</f>
        <v/>
      </c>
    </row>
    <row r="47" spans="1:11" x14ac:dyDescent="0.15">
      <c r="A47" s="86">
        <v>44</v>
      </c>
      <c r="B47" s="227"/>
      <c r="C47" s="228"/>
      <c r="D47" s="228"/>
      <c r="E47" s="96" t="str">
        <f t="shared" si="4"/>
        <v/>
      </c>
      <c r="F47" s="96" t="str">
        <f t="shared" si="5"/>
        <v/>
      </c>
      <c r="G47" s="233"/>
      <c r="H47" s="234"/>
      <c r="I47" s="89" t="str">
        <f>IF(B47="","",SUM($G$4:G47)-SUM($H$4:H47))</f>
        <v/>
      </c>
      <c r="J47" s="26" t="str">
        <f>IF(C47=マスタ!$F$2,SUMIF($C$4:$C47,マスタ!$F$2,$G$4:$G47)-SUMIF($C$4:$C47,マスタ!$F$2,$H$4:$H47),"")</f>
        <v/>
      </c>
      <c r="K47" s="27" t="str">
        <f>IF(C47=マスタ!$F$3,SUMIF($C$4:$C47,マスタ!$F$3,$G$4:$G47)-SUMIF($C$4:$C47,マスタ!$F$3,$H$4:$H47),"")</f>
        <v/>
      </c>
    </row>
    <row r="48" spans="1:11" x14ac:dyDescent="0.15">
      <c r="A48" s="86">
        <v>45</v>
      </c>
      <c r="B48" s="227"/>
      <c r="C48" s="228"/>
      <c r="D48" s="228"/>
      <c r="E48" s="96" t="str">
        <f t="shared" si="4"/>
        <v/>
      </c>
      <c r="F48" s="96" t="str">
        <f t="shared" si="5"/>
        <v/>
      </c>
      <c r="G48" s="233"/>
      <c r="H48" s="234"/>
      <c r="I48" s="89" t="str">
        <f>IF(B48="","",SUM($G$4:G48)-SUM($H$4:H48))</f>
        <v/>
      </c>
      <c r="J48" s="26" t="str">
        <f>IF(C48=マスタ!$F$2,SUMIF($C$4:$C48,マスタ!$F$2,$G$4:$G48)-SUMIF($C$4:$C48,マスタ!$F$2,$H$4:$H48),"")</f>
        <v/>
      </c>
      <c r="K48" s="27" t="str">
        <f>IF(C48=マスタ!$F$3,SUMIF($C$4:$C48,マスタ!$F$3,$G$4:$G48)-SUMIF($C$4:$C48,マスタ!$F$3,$H$4:$H48),"")</f>
        <v/>
      </c>
    </row>
    <row r="49" spans="1:11" x14ac:dyDescent="0.15">
      <c r="A49" s="86">
        <v>46</v>
      </c>
      <c r="B49" s="227"/>
      <c r="C49" s="228"/>
      <c r="D49" s="228"/>
      <c r="E49" s="96" t="str">
        <f t="shared" si="4"/>
        <v/>
      </c>
      <c r="F49" s="96" t="str">
        <f t="shared" si="5"/>
        <v/>
      </c>
      <c r="G49" s="233"/>
      <c r="H49" s="234"/>
      <c r="I49" s="89" t="str">
        <f>IF(B49="","",SUM($G$4:G49)-SUM($H$4:H49))</f>
        <v/>
      </c>
      <c r="J49" s="26" t="str">
        <f>IF(C49=マスタ!$F$2,SUMIF($C$4:$C49,マスタ!$F$2,$G$4:$G49)-SUMIF($C$4:$C49,マスタ!$F$2,$H$4:$H49),"")</f>
        <v/>
      </c>
      <c r="K49" s="27" t="str">
        <f>IF(C49=マスタ!$F$3,SUMIF($C$4:$C49,マスタ!$F$3,$G$4:$G49)-SUMIF($C$4:$C49,マスタ!$F$3,$H$4:$H49),"")</f>
        <v/>
      </c>
    </row>
    <row r="50" spans="1:11" x14ac:dyDescent="0.15">
      <c r="A50" s="86">
        <v>47</v>
      </c>
      <c r="B50" s="227"/>
      <c r="C50" s="228"/>
      <c r="D50" s="228"/>
      <c r="E50" s="96" t="str">
        <f t="shared" si="4"/>
        <v/>
      </c>
      <c r="F50" s="96" t="str">
        <f t="shared" si="5"/>
        <v/>
      </c>
      <c r="G50" s="233"/>
      <c r="H50" s="234"/>
      <c r="I50" s="89" t="str">
        <f>IF(B50="","",SUM($G$4:G50)-SUM($H$4:H50))</f>
        <v/>
      </c>
      <c r="J50" s="26" t="str">
        <f>IF(C50=マスタ!$F$2,SUMIF($C$4:$C50,マスタ!$F$2,$G$4:$G50)-SUMIF($C$4:$C50,マスタ!$F$2,$H$4:$H50),"")</f>
        <v/>
      </c>
      <c r="K50" s="27" t="str">
        <f>IF(C50=マスタ!$F$3,SUMIF($C$4:$C50,マスタ!$F$3,$G$4:$G50)-SUMIF($C$4:$C50,マスタ!$F$3,$H$4:$H50),"")</f>
        <v/>
      </c>
    </row>
    <row r="51" spans="1:11" x14ac:dyDescent="0.15">
      <c r="A51" s="86">
        <v>48</v>
      </c>
      <c r="B51" s="227"/>
      <c r="C51" s="228"/>
      <c r="D51" s="228"/>
      <c r="E51" s="96" t="str">
        <f t="shared" si="4"/>
        <v/>
      </c>
      <c r="F51" s="96" t="str">
        <f t="shared" si="5"/>
        <v/>
      </c>
      <c r="G51" s="233"/>
      <c r="H51" s="234"/>
      <c r="I51" s="89" t="str">
        <f>IF(B51="","",SUM($G$4:G51)-SUM($H$4:H51))</f>
        <v/>
      </c>
      <c r="J51" s="26" t="str">
        <f>IF(C51=マスタ!$F$2,SUMIF($C$4:$C51,マスタ!$F$2,$G$4:$G51)-SUMIF($C$4:$C51,マスタ!$F$2,$H$4:$H51),"")</f>
        <v/>
      </c>
      <c r="K51" s="27" t="str">
        <f>IF(C51=マスタ!$F$3,SUMIF($C$4:$C51,マスタ!$F$3,$G$4:$G51)-SUMIF($C$4:$C51,マスタ!$F$3,$H$4:$H51),"")</f>
        <v/>
      </c>
    </row>
    <row r="52" spans="1:11" x14ac:dyDescent="0.15">
      <c r="A52" s="86">
        <v>49</v>
      </c>
      <c r="B52" s="227"/>
      <c r="C52" s="228"/>
      <c r="D52" s="228"/>
      <c r="E52" s="96" t="str">
        <f t="shared" si="4"/>
        <v/>
      </c>
      <c r="F52" s="96" t="str">
        <f t="shared" si="5"/>
        <v/>
      </c>
      <c r="G52" s="233"/>
      <c r="H52" s="234"/>
      <c r="I52" s="89" t="str">
        <f>IF(B52="","",SUM($G$4:G52)-SUM($H$4:H52))</f>
        <v/>
      </c>
      <c r="J52" s="26" t="str">
        <f>IF(C52=マスタ!$F$2,SUMIF($C$4:$C52,マスタ!$F$2,$G$4:$G52)-SUMIF($C$4:$C52,マスタ!$F$2,$H$4:$H52),"")</f>
        <v/>
      </c>
      <c r="K52" s="27" t="str">
        <f>IF(C52=マスタ!$F$3,SUMIF($C$4:$C52,マスタ!$F$3,$G$4:$G52)-SUMIF($C$4:$C52,マスタ!$F$3,$H$4:$H52),"")</f>
        <v/>
      </c>
    </row>
    <row r="53" spans="1:11" x14ac:dyDescent="0.15">
      <c r="A53" s="86">
        <v>50</v>
      </c>
      <c r="B53" s="227"/>
      <c r="C53" s="228"/>
      <c r="D53" s="228"/>
      <c r="E53" s="96" t="str">
        <f t="shared" si="4"/>
        <v/>
      </c>
      <c r="F53" s="96" t="str">
        <f t="shared" si="5"/>
        <v/>
      </c>
      <c r="G53" s="233"/>
      <c r="H53" s="234"/>
      <c r="I53" s="89" t="str">
        <f>IF(B53="","",SUM($G$4:G53)-SUM($H$4:H53))</f>
        <v/>
      </c>
      <c r="J53" s="26" t="str">
        <f>IF(C53=マスタ!$F$2,SUMIF($C$4:$C53,マスタ!$F$2,$G$4:$G53)-SUMIF($C$4:$C53,マスタ!$F$2,$H$4:$H53),"")</f>
        <v/>
      </c>
      <c r="K53" s="27" t="str">
        <f>IF(C53=マスタ!$F$3,SUMIF($C$4:$C53,マスタ!$F$3,$G$4:$G53)-SUMIF($C$4:$C53,マスタ!$F$3,$H$4:$H53),"")</f>
        <v/>
      </c>
    </row>
    <row r="54" spans="1:11" x14ac:dyDescent="0.15">
      <c r="A54" s="86">
        <v>51</v>
      </c>
      <c r="B54" s="227"/>
      <c r="C54" s="228"/>
      <c r="D54" s="228"/>
      <c r="E54" s="96" t="str">
        <f t="shared" si="4"/>
        <v/>
      </c>
      <c r="F54" s="96" t="str">
        <f t="shared" si="5"/>
        <v/>
      </c>
      <c r="G54" s="233"/>
      <c r="H54" s="234"/>
      <c r="I54" s="89" t="str">
        <f>IF(B54="","",SUM($G$4:G54)-SUM($H$4:H54))</f>
        <v/>
      </c>
      <c r="J54" s="26" t="str">
        <f>IF(C54=マスタ!$F$2,SUMIF($C$4:$C54,マスタ!$F$2,$G$4:$G54)-SUMIF($C$4:$C54,マスタ!$F$2,$H$4:$H54),"")</f>
        <v/>
      </c>
      <c r="K54" s="27" t="str">
        <f>IF(C54=マスタ!$F$3,SUMIF($C$4:$C54,マスタ!$F$3,$G$4:$G54)-SUMIF($C$4:$C54,マスタ!$F$3,$H$4:$H54),"")</f>
        <v/>
      </c>
    </row>
    <row r="55" spans="1:11" x14ac:dyDescent="0.15">
      <c r="A55" s="86">
        <v>52</v>
      </c>
      <c r="B55" s="227"/>
      <c r="C55" s="228"/>
      <c r="D55" s="228"/>
      <c r="E55" s="96" t="str">
        <f t="shared" si="4"/>
        <v/>
      </c>
      <c r="F55" s="96" t="str">
        <f t="shared" si="5"/>
        <v/>
      </c>
      <c r="G55" s="233"/>
      <c r="H55" s="234"/>
      <c r="I55" s="89" t="str">
        <f>IF(B55="","",SUM($G$4:G55)-SUM($H$4:H55))</f>
        <v/>
      </c>
      <c r="J55" s="26" t="str">
        <f>IF(C55=マスタ!$F$2,SUMIF($C$4:$C55,マスタ!$F$2,$G$4:$G55)-SUMIF($C$4:$C55,マスタ!$F$2,$H$4:$H55),"")</f>
        <v/>
      </c>
      <c r="K55" s="27" t="str">
        <f>IF(C55=マスタ!$F$3,SUMIF($C$4:$C55,マスタ!$F$3,$G$4:$G55)-SUMIF($C$4:$C55,マスタ!$F$3,$H$4:$H55),"")</f>
        <v/>
      </c>
    </row>
    <row r="56" spans="1:11" x14ac:dyDescent="0.15">
      <c r="A56" s="86">
        <v>53</v>
      </c>
      <c r="B56" s="227"/>
      <c r="C56" s="228"/>
      <c r="D56" s="228"/>
      <c r="E56" s="96" t="str">
        <f t="shared" si="4"/>
        <v/>
      </c>
      <c r="F56" s="96" t="str">
        <f t="shared" si="5"/>
        <v/>
      </c>
      <c r="G56" s="233"/>
      <c r="H56" s="234"/>
      <c r="I56" s="89" t="str">
        <f>IF(B56="","",SUM($G$4:G56)-SUM($H$4:H56))</f>
        <v/>
      </c>
      <c r="J56" s="26" t="str">
        <f>IF(C56=マスタ!$F$2,SUMIF($C$4:$C56,マスタ!$F$2,$G$4:$G56)-SUMIF($C$4:$C56,マスタ!$F$2,$H$4:$H56),"")</f>
        <v/>
      </c>
      <c r="K56" s="27" t="str">
        <f>IF(C56=マスタ!$F$3,SUMIF($C$4:$C56,マスタ!$F$3,$G$4:$G56)-SUMIF($C$4:$C56,マスタ!$F$3,$H$4:$H56),"")</f>
        <v/>
      </c>
    </row>
    <row r="57" spans="1:11" x14ac:dyDescent="0.15">
      <c r="A57" s="86">
        <v>54</v>
      </c>
      <c r="B57" s="227"/>
      <c r="C57" s="228"/>
      <c r="D57" s="228"/>
      <c r="E57" s="96" t="str">
        <f t="shared" si="4"/>
        <v/>
      </c>
      <c r="F57" s="96" t="str">
        <f t="shared" si="5"/>
        <v/>
      </c>
      <c r="G57" s="233"/>
      <c r="H57" s="234"/>
      <c r="I57" s="89" t="str">
        <f>IF(B57="","",SUM($G$4:G57)-SUM($H$4:H57))</f>
        <v/>
      </c>
      <c r="J57" s="26" t="str">
        <f>IF(C57=マスタ!$F$2,SUMIF($C$4:$C57,マスタ!$F$2,$G$4:$G57)-SUMIF($C$4:$C57,マスタ!$F$2,$H$4:$H57),"")</f>
        <v/>
      </c>
      <c r="K57" s="27" t="str">
        <f>IF(C57=マスタ!$F$3,SUMIF($C$4:$C57,マスタ!$F$3,$G$4:$G57)-SUMIF($C$4:$C57,マスタ!$F$3,$H$4:$H57),"")</f>
        <v/>
      </c>
    </row>
    <row r="58" spans="1:11" x14ac:dyDescent="0.15">
      <c r="A58" s="86">
        <v>55</v>
      </c>
      <c r="B58" s="227"/>
      <c r="C58" s="228"/>
      <c r="D58" s="228"/>
      <c r="E58" s="96" t="str">
        <f t="shared" si="4"/>
        <v/>
      </c>
      <c r="F58" s="96" t="str">
        <f t="shared" si="5"/>
        <v/>
      </c>
      <c r="G58" s="233"/>
      <c r="H58" s="234"/>
      <c r="I58" s="89" t="str">
        <f>IF(B58="","",SUM($G$4:G58)-SUM($H$4:H58))</f>
        <v/>
      </c>
      <c r="J58" s="26" t="str">
        <f>IF(C58=マスタ!$F$2,SUMIF($C$4:$C58,マスタ!$F$2,$G$4:$G58)-SUMIF($C$4:$C58,マスタ!$F$2,$H$4:$H58),"")</f>
        <v/>
      </c>
      <c r="K58" s="27" t="str">
        <f>IF(C58=マスタ!$F$3,SUMIF($C$4:$C58,マスタ!$F$3,$G$4:$G58)-SUMIF($C$4:$C58,マスタ!$F$3,$H$4:$H58),"")</f>
        <v/>
      </c>
    </row>
    <row r="59" spans="1:11" x14ac:dyDescent="0.15">
      <c r="A59" s="86">
        <v>56</v>
      </c>
      <c r="B59" s="227"/>
      <c r="C59" s="228"/>
      <c r="D59" s="228"/>
      <c r="E59" s="96" t="str">
        <f t="shared" si="4"/>
        <v/>
      </c>
      <c r="F59" s="96" t="str">
        <f t="shared" si="5"/>
        <v/>
      </c>
      <c r="G59" s="233"/>
      <c r="H59" s="234"/>
      <c r="I59" s="89" t="str">
        <f>IF(B59="","",SUM($G$4:G59)-SUM($H$4:H59))</f>
        <v/>
      </c>
      <c r="J59" s="26" t="str">
        <f>IF(C59=マスタ!$F$2,SUMIF($C$4:$C59,マスタ!$F$2,$G$4:$G59)-SUMIF($C$4:$C59,マスタ!$F$2,$H$4:$H59),"")</f>
        <v/>
      </c>
      <c r="K59" s="27" t="str">
        <f>IF(C59=マスタ!$F$3,SUMIF($C$4:$C59,マスタ!$F$3,$G$4:$G59)-SUMIF($C$4:$C59,マスタ!$F$3,$H$4:$H59),"")</f>
        <v/>
      </c>
    </row>
    <row r="60" spans="1:11" x14ac:dyDescent="0.15">
      <c r="A60" s="86">
        <v>57</v>
      </c>
      <c r="B60" s="227"/>
      <c r="C60" s="228"/>
      <c r="D60" s="228"/>
      <c r="E60" s="96" t="str">
        <f t="shared" si="4"/>
        <v/>
      </c>
      <c r="F60" s="96" t="str">
        <f t="shared" si="5"/>
        <v/>
      </c>
      <c r="G60" s="233"/>
      <c r="H60" s="234"/>
      <c r="I60" s="89" t="str">
        <f>IF(B60="","",SUM($G$4:G60)-SUM($H$4:H60))</f>
        <v/>
      </c>
      <c r="J60" s="26" t="str">
        <f>IF(C60=マスタ!$F$2,SUMIF($C$4:$C60,マスタ!$F$2,$G$4:$G60)-SUMIF($C$4:$C60,マスタ!$F$2,$H$4:$H60),"")</f>
        <v/>
      </c>
      <c r="K60" s="27" t="str">
        <f>IF(C60=マスタ!$F$3,SUMIF($C$4:$C60,マスタ!$F$3,$G$4:$G60)-SUMIF($C$4:$C60,マスタ!$F$3,$H$4:$H60),"")</f>
        <v/>
      </c>
    </row>
    <row r="61" spans="1:11" x14ac:dyDescent="0.15">
      <c r="A61" s="86">
        <v>58</v>
      </c>
      <c r="B61" s="227"/>
      <c r="C61" s="228"/>
      <c r="D61" s="228"/>
      <c r="E61" s="96" t="str">
        <f t="shared" si="4"/>
        <v/>
      </c>
      <c r="F61" s="96" t="str">
        <f t="shared" si="5"/>
        <v/>
      </c>
      <c r="G61" s="233"/>
      <c r="H61" s="234"/>
      <c r="I61" s="89" t="str">
        <f>IF(B61="","",SUM($G$4:G61)-SUM($H$4:H61))</f>
        <v/>
      </c>
      <c r="J61" s="26" t="str">
        <f>IF(C61=マスタ!$F$2,SUMIF($C$4:$C61,マスタ!$F$2,$G$4:$G61)-SUMIF($C$4:$C61,マスタ!$F$2,$H$4:$H61),"")</f>
        <v/>
      </c>
      <c r="K61" s="27" t="str">
        <f>IF(C61=マスタ!$F$3,SUMIF($C$4:$C61,マスタ!$F$3,$G$4:$G61)-SUMIF($C$4:$C61,マスタ!$F$3,$H$4:$H61),"")</f>
        <v/>
      </c>
    </row>
    <row r="62" spans="1:11" x14ac:dyDescent="0.15">
      <c r="A62" s="86">
        <v>59</v>
      </c>
      <c r="B62" s="227"/>
      <c r="C62" s="228"/>
      <c r="D62" s="228"/>
      <c r="E62" s="96" t="str">
        <f t="shared" si="4"/>
        <v/>
      </c>
      <c r="F62" s="96" t="str">
        <f t="shared" si="5"/>
        <v/>
      </c>
      <c r="G62" s="233"/>
      <c r="H62" s="234"/>
      <c r="I62" s="89" t="str">
        <f>IF(B62="","",SUM($G$4:G62)-SUM($H$4:H62))</f>
        <v/>
      </c>
      <c r="J62" s="26" t="str">
        <f>IF(C62=マスタ!$F$2,SUMIF($C$4:$C62,マスタ!$F$2,$G$4:$G62)-SUMIF($C$4:$C62,マスタ!$F$2,$H$4:$H62),"")</f>
        <v/>
      </c>
      <c r="K62" s="27" t="str">
        <f>IF(C62=マスタ!$F$3,SUMIF($C$4:$C62,マスタ!$F$3,$G$4:$G62)-SUMIF($C$4:$C62,マスタ!$F$3,$H$4:$H62),"")</f>
        <v/>
      </c>
    </row>
    <row r="63" spans="1:11" x14ac:dyDescent="0.15">
      <c r="A63" s="86">
        <v>60</v>
      </c>
      <c r="B63" s="227"/>
      <c r="C63" s="228"/>
      <c r="D63" s="228"/>
      <c r="E63" s="96" t="str">
        <f t="shared" si="4"/>
        <v/>
      </c>
      <c r="F63" s="96" t="str">
        <f t="shared" si="5"/>
        <v/>
      </c>
      <c r="G63" s="233"/>
      <c r="H63" s="234"/>
      <c r="I63" s="89" t="str">
        <f>IF(B63="","",SUM($G$4:G63)-SUM($H$4:H63))</f>
        <v/>
      </c>
      <c r="J63" s="26" t="str">
        <f>IF(C63=マスタ!$F$2,SUMIF($C$4:$C63,マスタ!$F$2,$G$4:$G63)-SUMIF($C$4:$C63,マスタ!$F$2,$H$4:$H63),"")</f>
        <v/>
      </c>
      <c r="K63" s="27" t="str">
        <f>IF(C63=マスタ!$F$3,SUMIF($C$4:$C63,マスタ!$F$3,$G$4:$G63)-SUMIF($C$4:$C63,マスタ!$F$3,$H$4:$H63),"")</f>
        <v/>
      </c>
    </row>
    <row r="64" spans="1:11" x14ac:dyDescent="0.15">
      <c r="A64" s="86">
        <v>61</v>
      </c>
      <c r="B64" s="227"/>
      <c r="C64" s="228"/>
      <c r="D64" s="228"/>
      <c r="E64" s="96" t="str">
        <f t="shared" si="4"/>
        <v/>
      </c>
      <c r="F64" s="96" t="str">
        <f t="shared" si="5"/>
        <v/>
      </c>
      <c r="G64" s="233"/>
      <c r="H64" s="234"/>
      <c r="I64" s="89" t="str">
        <f>IF(B64="","",SUM($G$4:G64)-SUM($H$4:H64))</f>
        <v/>
      </c>
      <c r="J64" s="26" t="str">
        <f>IF(C64=マスタ!$F$2,SUMIF($C$4:$C64,マスタ!$F$2,$G$4:$G64)-SUMIF($C$4:$C64,マスタ!$F$2,$H$4:$H64),"")</f>
        <v/>
      </c>
      <c r="K64" s="27" t="str">
        <f>IF(C64=マスタ!$F$3,SUMIF($C$4:$C64,マスタ!$F$3,$G$4:$G64)-SUMIF($C$4:$C64,マスタ!$F$3,$H$4:$H64),"")</f>
        <v/>
      </c>
    </row>
    <row r="65" spans="1:11" x14ac:dyDescent="0.15">
      <c r="A65" s="86">
        <v>62</v>
      </c>
      <c r="B65" s="227"/>
      <c r="C65" s="228"/>
      <c r="D65" s="228"/>
      <c r="E65" s="96" t="str">
        <f t="shared" si="4"/>
        <v/>
      </c>
      <c r="F65" s="96" t="str">
        <f t="shared" si="5"/>
        <v/>
      </c>
      <c r="G65" s="233"/>
      <c r="H65" s="234"/>
      <c r="I65" s="89" t="str">
        <f>IF(B65="","",SUM($G$4:G65)-SUM($H$4:H65))</f>
        <v/>
      </c>
      <c r="J65" s="26" t="str">
        <f>IF(C65=マスタ!$F$2,SUMIF($C$4:$C65,マスタ!$F$2,$G$4:$G65)-SUMIF($C$4:$C65,マスタ!$F$2,$H$4:$H65),"")</f>
        <v/>
      </c>
      <c r="K65" s="27" t="str">
        <f>IF(C65=マスタ!$F$3,SUMIF($C$4:$C65,マスタ!$F$3,$G$4:$G65)-SUMIF($C$4:$C65,マスタ!$F$3,$H$4:$H65),"")</f>
        <v/>
      </c>
    </row>
    <row r="66" spans="1:11" x14ac:dyDescent="0.15">
      <c r="A66" s="86">
        <v>63</v>
      </c>
      <c r="B66" s="227"/>
      <c r="C66" s="228"/>
      <c r="D66" s="228"/>
      <c r="E66" s="96" t="str">
        <f t="shared" si="4"/>
        <v/>
      </c>
      <c r="F66" s="96" t="str">
        <f t="shared" si="5"/>
        <v/>
      </c>
      <c r="G66" s="233"/>
      <c r="H66" s="234"/>
      <c r="I66" s="89" t="str">
        <f>IF(B66="","",SUM($G$4:G66)-SUM($H$4:H66))</f>
        <v/>
      </c>
      <c r="J66" s="26" t="str">
        <f>IF(C66=マスタ!$F$2,SUMIF($C$4:$C66,マスタ!$F$2,$G$4:$G66)-SUMIF($C$4:$C66,マスタ!$F$2,$H$4:$H66),"")</f>
        <v/>
      </c>
      <c r="K66" s="27" t="str">
        <f>IF(C66=マスタ!$F$3,SUMIF($C$4:$C66,マスタ!$F$3,$G$4:$G66)-SUMIF($C$4:$C66,マスタ!$F$3,$H$4:$H66),"")</f>
        <v/>
      </c>
    </row>
    <row r="67" spans="1:11" x14ac:dyDescent="0.15">
      <c r="A67" s="86">
        <v>64</v>
      </c>
      <c r="B67" s="227"/>
      <c r="C67" s="228"/>
      <c r="D67" s="228"/>
      <c r="E67" s="96" t="str">
        <f t="shared" si="4"/>
        <v/>
      </c>
      <c r="F67" s="96" t="str">
        <f t="shared" si="5"/>
        <v/>
      </c>
      <c r="G67" s="233"/>
      <c r="H67" s="234"/>
      <c r="I67" s="89" t="str">
        <f>IF(B67="","",SUM($G$4:G67)-SUM($H$4:H67))</f>
        <v/>
      </c>
      <c r="J67" s="26" t="str">
        <f>IF(C67=マスタ!$F$2,SUMIF($C$4:$C67,マスタ!$F$2,$G$4:$G67)-SUMIF($C$4:$C67,マスタ!$F$2,$H$4:$H67),"")</f>
        <v/>
      </c>
      <c r="K67" s="27" t="str">
        <f>IF(C67=マスタ!$F$3,SUMIF($C$4:$C67,マスタ!$F$3,$G$4:$G67)-SUMIF($C$4:$C67,マスタ!$F$3,$H$4:$H67),"")</f>
        <v/>
      </c>
    </row>
    <row r="68" spans="1:11" x14ac:dyDescent="0.15">
      <c r="A68" s="86">
        <v>65</v>
      </c>
      <c r="B68" s="227"/>
      <c r="C68" s="228"/>
      <c r="D68" s="228"/>
      <c r="E68" s="96" t="str">
        <f t="shared" ref="E68:E99" si="6">IFERROR(VLOOKUP(D68,科目マスタ,2,0),"")</f>
        <v/>
      </c>
      <c r="F68" s="96" t="str">
        <f t="shared" ref="F68:F99" si="7">IFERROR(VLOOKUP(D68,科目マスタ,6,0),"")</f>
        <v/>
      </c>
      <c r="G68" s="233"/>
      <c r="H68" s="234"/>
      <c r="I68" s="89" t="str">
        <f>IF(B68="","",SUM($G$4:G68)-SUM($H$4:H68))</f>
        <v/>
      </c>
      <c r="J68" s="26" t="str">
        <f>IF(C68=マスタ!$F$2,SUMIF($C$4:$C68,マスタ!$F$2,$G$4:$G68)-SUMIF($C$4:$C68,マスタ!$F$2,$H$4:$H68),"")</f>
        <v/>
      </c>
      <c r="K68" s="27" t="str">
        <f>IF(C68=マスタ!$F$3,SUMIF($C$4:$C68,マスタ!$F$3,$G$4:$G68)-SUMIF($C$4:$C68,マスタ!$F$3,$H$4:$H68),"")</f>
        <v/>
      </c>
    </row>
    <row r="69" spans="1:11" x14ac:dyDescent="0.15">
      <c r="A69" s="86">
        <v>66</v>
      </c>
      <c r="B69" s="227"/>
      <c r="C69" s="228"/>
      <c r="D69" s="228"/>
      <c r="E69" s="96" t="str">
        <f t="shared" si="6"/>
        <v/>
      </c>
      <c r="F69" s="96" t="str">
        <f t="shared" si="7"/>
        <v/>
      </c>
      <c r="G69" s="233"/>
      <c r="H69" s="234"/>
      <c r="I69" s="89" t="str">
        <f>IF(B69="","",SUM($G$4:G69)-SUM($H$4:H69))</f>
        <v/>
      </c>
      <c r="J69" s="26" t="str">
        <f>IF(C69=マスタ!$F$2,SUMIF($C$4:$C69,マスタ!$F$2,$G$4:$G69)-SUMIF($C$4:$C69,マスタ!$F$2,$H$4:$H69),"")</f>
        <v/>
      </c>
      <c r="K69" s="27" t="str">
        <f>IF(C69=マスタ!$F$3,SUMIF($C$4:$C69,マスタ!$F$3,$G$4:$G69)-SUMIF($C$4:$C69,マスタ!$F$3,$H$4:$H69),"")</f>
        <v/>
      </c>
    </row>
    <row r="70" spans="1:11" x14ac:dyDescent="0.15">
      <c r="A70" s="86">
        <v>67</v>
      </c>
      <c r="B70" s="227"/>
      <c r="C70" s="228"/>
      <c r="D70" s="228"/>
      <c r="E70" s="96" t="str">
        <f t="shared" si="6"/>
        <v/>
      </c>
      <c r="F70" s="96" t="str">
        <f t="shared" si="7"/>
        <v/>
      </c>
      <c r="G70" s="233"/>
      <c r="H70" s="234"/>
      <c r="I70" s="89" t="str">
        <f>IF(B70="","",SUM($G$4:G70)-SUM($H$4:H70))</f>
        <v/>
      </c>
      <c r="J70" s="26" t="str">
        <f>IF(C70=マスタ!$F$2,SUMIF($C$4:$C70,マスタ!$F$2,$G$4:$G70)-SUMIF($C$4:$C70,マスタ!$F$2,$H$4:$H70),"")</f>
        <v/>
      </c>
      <c r="K70" s="27" t="str">
        <f>IF(C70=マスタ!$F$3,SUMIF($C$4:$C70,マスタ!$F$3,$G$4:$G70)-SUMIF($C$4:$C70,マスタ!$F$3,$H$4:$H70),"")</f>
        <v/>
      </c>
    </row>
    <row r="71" spans="1:11" x14ac:dyDescent="0.15">
      <c r="A71" s="86">
        <v>68</v>
      </c>
      <c r="B71" s="227"/>
      <c r="C71" s="228"/>
      <c r="D71" s="228"/>
      <c r="E71" s="96" t="str">
        <f t="shared" si="6"/>
        <v/>
      </c>
      <c r="F71" s="96" t="str">
        <f t="shared" si="7"/>
        <v/>
      </c>
      <c r="G71" s="233"/>
      <c r="H71" s="234"/>
      <c r="I71" s="89" t="str">
        <f>IF(B71="","",SUM($G$4:G71)-SUM($H$4:H71))</f>
        <v/>
      </c>
      <c r="J71" s="26" t="str">
        <f>IF(C71=マスタ!$F$2,SUMIF($C$4:$C71,マスタ!$F$2,$G$4:$G71)-SUMIF($C$4:$C71,マスタ!$F$2,$H$4:$H71),"")</f>
        <v/>
      </c>
      <c r="K71" s="27" t="str">
        <f>IF(C71=マスタ!$F$3,SUMIF($C$4:$C71,マスタ!$F$3,$G$4:$G71)-SUMIF($C$4:$C71,マスタ!$F$3,$H$4:$H71),"")</f>
        <v/>
      </c>
    </row>
    <row r="72" spans="1:11" x14ac:dyDescent="0.15">
      <c r="A72" s="86">
        <v>69</v>
      </c>
      <c r="B72" s="227"/>
      <c r="C72" s="228"/>
      <c r="D72" s="228"/>
      <c r="E72" s="96" t="str">
        <f t="shared" si="6"/>
        <v/>
      </c>
      <c r="F72" s="96" t="str">
        <f t="shared" si="7"/>
        <v/>
      </c>
      <c r="G72" s="233"/>
      <c r="H72" s="234"/>
      <c r="I72" s="89" t="str">
        <f>IF(B72="","",SUM($G$4:G72)-SUM($H$4:H72))</f>
        <v/>
      </c>
      <c r="J72" s="26" t="str">
        <f>IF(C72=マスタ!$F$2,SUMIF($C$4:$C72,マスタ!$F$2,$G$4:$G72)-SUMIF($C$4:$C72,マスタ!$F$2,$H$4:$H72),"")</f>
        <v/>
      </c>
      <c r="K72" s="27" t="str">
        <f>IF(C72=マスタ!$F$3,SUMIF($C$4:$C72,マスタ!$F$3,$G$4:$G72)-SUMIF($C$4:$C72,マスタ!$F$3,$H$4:$H72),"")</f>
        <v/>
      </c>
    </row>
    <row r="73" spans="1:11" x14ac:dyDescent="0.15">
      <c r="A73" s="86">
        <v>70</v>
      </c>
      <c r="B73" s="227"/>
      <c r="C73" s="228"/>
      <c r="D73" s="228"/>
      <c r="E73" s="96" t="str">
        <f t="shared" si="6"/>
        <v/>
      </c>
      <c r="F73" s="96" t="str">
        <f t="shared" si="7"/>
        <v/>
      </c>
      <c r="G73" s="233"/>
      <c r="H73" s="234"/>
      <c r="I73" s="89" t="str">
        <f>IF(B73="","",SUM($G$4:G73)-SUM($H$4:H73))</f>
        <v/>
      </c>
      <c r="J73" s="26" t="str">
        <f>IF(C73=マスタ!$F$2,SUMIF($C$4:$C73,マスタ!$F$2,$G$4:$G73)-SUMIF($C$4:$C73,マスタ!$F$2,$H$4:$H73),"")</f>
        <v/>
      </c>
      <c r="K73" s="27" t="str">
        <f>IF(C73=マスタ!$F$3,SUMIF($C$4:$C73,マスタ!$F$3,$G$4:$G73)-SUMIF($C$4:$C73,マスタ!$F$3,$H$4:$H73),"")</f>
        <v/>
      </c>
    </row>
    <row r="74" spans="1:11" x14ac:dyDescent="0.15">
      <c r="A74" s="86">
        <v>71</v>
      </c>
      <c r="B74" s="227"/>
      <c r="C74" s="228"/>
      <c r="D74" s="228"/>
      <c r="E74" s="96" t="str">
        <f t="shared" si="6"/>
        <v/>
      </c>
      <c r="F74" s="96" t="str">
        <f t="shared" si="7"/>
        <v/>
      </c>
      <c r="G74" s="233"/>
      <c r="H74" s="234"/>
      <c r="I74" s="89" t="str">
        <f>IF(B74="","",SUM($G$4:G74)-SUM($H$4:H74))</f>
        <v/>
      </c>
      <c r="J74" s="26" t="str">
        <f>IF(C74=マスタ!$F$2,SUMIF($C$4:$C74,マスタ!$F$2,$G$4:$G74)-SUMIF($C$4:$C74,マスタ!$F$2,$H$4:$H74),"")</f>
        <v/>
      </c>
      <c r="K74" s="27" t="str">
        <f>IF(C74=マスタ!$F$3,SUMIF($C$4:$C74,マスタ!$F$3,$G$4:$G74)-SUMIF($C$4:$C74,マスタ!$F$3,$H$4:$H74),"")</f>
        <v/>
      </c>
    </row>
    <row r="75" spans="1:11" x14ac:dyDescent="0.15">
      <c r="A75" s="86">
        <v>72</v>
      </c>
      <c r="B75" s="227"/>
      <c r="C75" s="228"/>
      <c r="D75" s="228"/>
      <c r="E75" s="96" t="str">
        <f t="shared" si="6"/>
        <v/>
      </c>
      <c r="F75" s="96" t="str">
        <f t="shared" si="7"/>
        <v/>
      </c>
      <c r="G75" s="233"/>
      <c r="H75" s="234"/>
      <c r="I75" s="89" t="str">
        <f>IF(B75="","",SUM($G$4:G75)-SUM($H$4:H75))</f>
        <v/>
      </c>
      <c r="J75" s="26" t="str">
        <f>IF(C75=マスタ!$F$2,SUMIF($C$4:$C75,マスタ!$F$2,$G$4:$G75)-SUMIF($C$4:$C75,マスタ!$F$2,$H$4:$H75),"")</f>
        <v/>
      </c>
      <c r="K75" s="27" t="str">
        <f>IF(C75=マスタ!$F$3,SUMIF($C$4:$C75,マスタ!$F$3,$G$4:$G75)-SUMIF($C$4:$C75,マスタ!$F$3,$H$4:$H75),"")</f>
        <v/>
      </c>
    </row>
    <row r="76" spans="1:11" x14ac:dyDescent="0.15">
      <c r="A76" s="86">
        <v>73</v>
      </c>
      <c r="B76" s="227"/>
      <c r="C76" s="228"/>
      <c r="D76" s="228"/>
      <c r="E76" s="96" t="str">
        <f t="shared" si="6"/>
        <v/>
      </c>
      <c r="F76" s="96" t="str">
        <f t="shared" si="7"/>
        <v/>
      </c>
      <c r="G76" s="233"/>
      <c r="H76" s="234"/>
      <c r="I76" s="89" t="str">
        <f>IF(B76="","",SUM($G$4:G76)-SUM($H$4:H76))</f>
        <v/>
      </c>
      <c r="J76" s="26" t="str">
        <f>IF(C76=マスタ!$F$2,SUMIF($C$4:$C76,マスタ!$F$2,$G$4:$G76)-SUMIF($C$4:$C76,マスタ!$F$2,$H$4:$H76),"")</f>
        <v/>
      </c>
      <c r="K76" s="27" t="str">
        <f>IF(C76=マスタ!$F$3,SUMIF($C$4:$C76,マスタ!$F$3,$G$4:$G76)-SUMIF($C$4:$C76,マスタ!$F$3,$H$4:$H76),"")</f>
        <v/>
      </c>
    </row>
    <row r="77" spans="1:11" x14ac:dyDescent="0.15">
      <c r="A77" s="86">
        <v>74</v>
      </c>
      <c r="B77" s="227"/>
      <c r="C77" s="228"/>
      <c r="D77" s="228"/>
      <c r="E77" s="96" t="str">
        <f t="shared" si="6"/>
        <v/>
      </c>
      <c r="F77" s="96" t="str">
        <f t="shared" si="7"/>
        <v/>
      </c>
      <c r="G77" s="233"/>
      <c r="H77" s="234"/>
      <c r="I77" s="89" t="str">
        <f>IF(B77="","",SUM($G$4:G77)-SUM($H$4:H77))</f>
        <v/>
      </c>
      <c r="J77" s="26" t="str">
        <f>IF(C77=マスタ!$F$2,SUMIF($C$4:$C77,マスタ!$F$2,$G$4:$G77)-SUMIF($C$4:$C77,マスタ!$F$2,$H$4:$H77),"")</f>
        <v/>
      </c>
      <c r="K77" s="27" t="str">
        <f>IF(C77=マスタ!$F$3,SUMIF($C$4:$C77,マスタ!$F$3,$G$4:$G77)-SUMIF($C$4:$C77,マスタ!$F$3,$H$4:$H77),"")</f>
        <v/>
      </c>
    </row>
    <row r="78" spans="1:11" x14ac:dyDescent="0.15">
      <c r="A78" s="86">
        <v>75</v>
      </c>
      <c r="B78" s="227"/>
      <c r="C78" s="228"/>
      <c r="D78" s="228"/>
      <c r="E78" s="96" t="str">
        <f t="shared" si="6"/>
        <v/>
      </c>
      <c r="F78" s="96" t="str">
        <f t="shared" si="7"/>
        <v/>
      </c>
      <c r="G78" s="233"/>
      <c r="H78" s="234"/>
      <c r="I78" s="89" t="str">
        <f>IF(B78="","",SUM($G$4:G78)-SUM($H$4:H78))</f>
        <v/>
      </c>
      <c r="J78" s="26" t="str">
        <f>IF(C78=マスタ!$F$2,SUMIF($C$4:$C78,マスタ!$F$2,$G$4:$G78)-SUMIF($C$4:$C78,マスタ!$F$2,$H$4:$H78),"")</f>
        <v/>
      </c>
      <c r="K78" s="27" t="str">
        <f>IF(C78=マスタ!$F$3,SUMIF($C$4:$C78,マスタ!$F$3,$G$4:$G78)-SUMIF($C$4:$C78,マスタ!$F$3,$H$4:$H78),"")</f>
        <v/>
      </c>
    </row>
    <row r="79" spans="1:11" x14ac:dyDescent="0.15">
      <c r="A79" s="86">
        <v>76</v>
      </c>
      <c r="B79" s="227"/>
      <c r="C79" s="228"/>
      <c r="D79" s="228"/>
      <c r="E79" s="96" t="str">
        <f t="shared" si="6"/>
        <v/>
      </c>
      <c r="F79" s="96" t="str">
        <f t="shared" si="7"/>
        <v/>
      </c>
      <c r="G79" s="233"/>
      <c r="H79" s="234"/>
      <c r="I79" s="89" t="str">
        <f>IF(B79="","",SUM($G$4:G79)-SUM($H$4:H79))</f>
        <v/>
      </c>
      <c r="J79" s="26" t="str">
        <f>IF(C79=マスタ!$F$2,SUMIF($C$4:$C79,マスタ!$F$2,$G$4:$G79)-SUMIF($C$4:$C79,マスタ!$F$2,$H$4:$H79),"")</f>
        <v/>
      </c>
      <c r="K79" s="27" t="str">
        <f>IF(C79=マスタ!$F$3,SUMIF($C$4:$C79,マスタ!$F$3,$G$4:$G79)-SUMIF($C$4:$C79,マスタ!$F$3,$H$4:$H79),"")</f>
        <v/>
      </c>
    </row>
    <row r="80" spans="1:11" x14ac:dyDescent="0.15">
      <c r="A80" s="86">
        <v>77</v>
      </c>
      <c r="B80" s="227"/>
      <c r="C80" s="228"/>
      <c r="D80" s="228"/>
      <c r="E80" s="96" t="str">
        <f t="shared" si="6"/>
        <v/>
      </c>
      <c r="F80" s="96" t="str">
        <f t="shared" si="7"/>
        <v/>
      </c>
      <c r="G80" s="233"/>
      <c r="H80" s="234"/>
      <c r="I80" s="89" t="str">
        <f>IF(B80="","",SUM($G$4:G80)-SUM($H$4:H80))</f>
        <v/>
      </c>
      <c r="J80" s="26" t="str">
        <f>IF(C80=マスタ!$F$2,SUMIF($C$4:$C80,マスタ!$F$2,$G$4:$G80)-SUMIF($C$4:$C80,マスタ!$F$2,$H$4:$H80),"")</f>
        <v/>
      </c>
      <c r="K80" s="27" t="str">
        <f>IF(C80=マスタ!$F$3,SUMIF($C$4:$C80,マスタ!$F$3,$G$4:$G80)-SUMIF($C$4:$C80,マスタ!$F$3,$H$4:$H80),"")</f>
        <v/>
      </c>
    </row>
    <row r="81" spans="1:11" x14ac:dyDescent="0.15">
      <c r="A81" s="86">
        <v>78</v>
      </c>
      <c r="B81" s="227"/>
      <c r="C81" s="228"/>
      <c r="D81" s="228"/>
      <c r="E81" s="96" t="str">
        <f t="shared" si="6"/>
        <v/>
      </c>
      <c r="F81" s="96" t="str">
        <f t="shared" si="7"/>
        <v/>
      </c>
      <c r="G81" s="233"/>
      <c r="H81" s="234"/>
      <c r="I81" s="89" t="str">
        <f>IF(B81="","",SUM($G$4:G81)-SUM($H$4:H81))</f>
        <v/>
      </c>
      <c r="J81" s="26" t="str">
        <f>IF(C81=マスタ!$F$2,SUMIF($C$4:$C81,マスタ!$F$2,$G$4:$G81)-SUMIF($C$4:$C81,マスタ!$F$2,$H$4:$H81),"")</f>
        <v/>
      </c>
      <c r="K81" s="27" t="str">
        <f>IF(C81=マスタ!$F$3,SUMIF($C$4:$C81,マスタ!$F$3,$G$4:$G81)-SUMIF($C$4:$C81,マスタ!$F$3,$H$4:$H81),"")</f>
        <v/>
      </c>
    </row>
    <row r="82" spans="1:11" x14ac:dyDescent="0.15">
      <c r="A82" s="86">
        <v>79</v>
      </c>
      <c r="B82" s="227"/>
      <c r="C82" s="228"/>
      <c r="D82" s="228"/>
      <c r="E82" s="96" t="str">
        <f t="shared" si="6"/>
        <v/>
      </c>
      <c r="F82" s="96" t="str">
        <f t="shared" si="7"/>
        <v/>
      </c>
      <c r="G82" s="233"/>
      <c r="H82" s="234"/>
      <c r="I82" s="89" t="str">
        <f>IF(B82="","",SUM($G$4:G82)-SUM($H$4:H82))</f>
        <v/>
      </c>
      <c r="J82" s="26" t="str">
        <f>IF(C82=マスタ!$F$2,SUMIF($C$4:$C82,マスタ!$F$2,$G$4:$G82)-SUMIF($C$4:$C82,マスタ!$F$2,$H$4:$H82),"")</f>
        <v/>
      </c>
      <c r="K82" s="27" t="str">
        <f>IF(C82=マスタ!$F$3,SUMIF($C$4:$C82,マスタ!$F$3,$G$4:$G82)-SUMIF($C$4:$C82,マスタ!$F$3,$H$4:$H82),"")</f>
        <v/>
      </c>
    </row>
    <row r="83" spans="1:11" x14ac:dyDescent="0.15">
      <c r="A83" s="86">
        <v>80</v>
      </c>
      <c r="B83" s="227"/>
      <c r="C83" s="228"/>
      <c r="D83" s="228"/>
      <c r="E83" s="96" t="str">
        <f t="shared" si="6"/>
        <v/>
      </c>
      <c r="F83" s="96" t="str">
        <f t="shared" si="7"/>
        <v/>
      </c>
      <c r="G83" s="233"/>
      <c r="H83" s="234"/>
      <c r="I83" s="89" t="str">
        <f>IF(B83="","",SUM($G$4:G83)-SUM($H$4:H83))</f>
        <v/>
      </c>
      <c r="J83" s="26" t="str">
        <f>IF(C83=マスタ!$F$2,SUMIF($C$4:$C83,マスタ!$F$2,$G$4:$G83)-SUMIF($C$4:$C83,マスタ!$F$2,$H$4:$H83),"")</f>
        <v/>
      </c>
      <c r="K83" s="27" t="str">
        <f>IF(C83=マスタ!$F$3,SUMIF($C$4:$C83,マスタ!$F$3,$G$4:$G83)-SUMIF($C$4:$C83,マスタ!$F$3,$H$4:$H83),"")</f>
        <v/>
      </c>
    </row>
    <row r="84" spans="1:11" x14ac:dyDescent="0.15">
      <c r="A84" s="86">
        <v>81</v>
      </c>
      <c r="B84" s="227"/>
      <c r="C84" s="228"/>
      <c r="D84" s="228"/>
      <c r="E84" s="96" t="str">
        <f t="shared" si="6"/>
        <v/>
      </c>
      <c r="F84" s="96" t="str">
        <f t="shared" si="7"/>
        <v/>
      </c>
      <c r="G84" s="233"/>
      <c r="H84" s="234"/>
      <c r="I84" s="89" t="str">
        <f>IF(B84="","",SUM($G$4:G84)-SUM($H$4:H84))</f>
        <v/>
      </c>
      <c r="J84" s="26" t="str">
        <f>IF(C84=マスタ!$F$2,SUMIF($C$4:$C84,マスタ!$F$2,$G$4:$G84)-SUMIF($C$4:$C84,マスタ!$F$2,$H$4:$H84),"")</f>
        <v/>
      </c>
      <c r="K84" s="27" t="str">
        <f>IF(C84=マスタ!$F$3,SUMIF($C$4:$C84,マスタ!$F$3,$G$4:$G84)-SUMIF($C$4:$C84,マスタ!$F$3,$H$4:$H84),"")</f>
        <v/>
      </c>
    </row>
    <row r="85" spans="1:11" x14ac:dyDescent="0.15">
      <c r="A85" s="86">
        <v>82</v>
      </c>
      <c r="B85" s="227"/>
      <c r="C85" s="228"/>
      <c r="D85" s="228"/>
      <c r="E85" s="96" t="str">
        <f t="shared" si="6"/>
        <v/>
      </c>
      <c r="F85" s="96" t="str">
        <f t="shared" si="7"/>
        <v/>
      </c>
      <c r="G85" s="233"/>
      <c r="H85" s="234"/>
      <c r="I85" s="89" t="str">
        <f>IF(B85="","",SUM($G$4:G85)-SUM($H$4:H85))</f>
        <v/>
      </c>
      <c r="J85" s="26" t="str">
        <f>IF(C85=マスタ!$F$2,SUMIF($C$4:$C85,マスタ!$F$2,$G$4:$G85)-SUMIF($C$4:$C85,マスタ!$F$2,$H$4:$H85),"")</f>
        <v/>
      </c>
      <c r="K85" s="27" t="str">
        <f>IF(C85=マスタ!$F$3,SUMIF($C$4:$C85,マスタ!$F$3,$G$4:$G85)-SUMIF($C$4:$C85,マスタ!$F$3,$H$4:$H85),"")</f>
        <v/>
      </c>
    </row>
    <row r="86" spans="1:11" x14ac:dyDescent="0.15">
      <c r="A86" s="86">
        <v>83</v>
      </c>
      <c r="B86" s="227"/>
      <c r="C86" s="228"/>
      <c r="D86" s="228"/>
      <c r="E86" s="96" t="str">
        <f t="shared" si="6"/>
        <v/>
      </c>
      <c r="F86" s="96" t="str">
        <f t="shared" si="7"/>
        <v/>
      </c>
      <c r="G86" s="233"/>
      <c r="H86" s="234"/>
      <c r="I86" s="89" t="str">
        <f>IF(B86="","",SUM($G$4:G86)-SUM($H$4:H86))</f>
        <v/>
      </c>
      <c r="J86" s="26" t="str">
        <f>IF(C86=マスタ!$F$2,SUMIF($C$4:$C86,マスタ!$F$2,$G$4:$G86)-SUMIF($C$4:$C86,マスタ!$F$2,$H$4:$H86),"")</f>
        <v/>
      </c>
      <c r="K86" s="27" t="str">
        <f>IF(C86=マスタ!$F$3,SUMIF($C$4:$C86,マスタ!$F$3,$G$4:$G86)-SUMIF($C$4:$C86,マスタ!$F$3,$H$4:$H86),"")</f>
        <v/>
      </c>
    </row>
    <row r="87" spans="1:11" x14ac:dyDescent="0.15">
      <c r="A87" s="86">
        <v>84</v>
      </c>
      <c r="B87" s="227"/>
      <c r="C87" s="228"/>
      <c r="D87" s="228"/>
      <c r="E87" s="96" t="str">
        <f t="shared" si="6"/>
        <v/>
      </c>
      <c r="F87" s="96" t="str">
        <f t="shared" si="7"/>
        <v/>
      </c>
      <c r="G87" s="233"/>
      <c r="H87" s="234"/>
      <c r="I87" s="89" t="str">
        <f>IF(B87="","",SUM($G$4:G87)-SUM($H$4:H87))</f>
        <v/>
      </c>
      <c r="J87" s="26" t="str">
        <f>IF(C87=マスタ!$F$2,SUMIF($C$4:$C87,マスタ!$F$2,$G$4:$G87)-SUMIF($C$4:$C87,マスタ!$F$2,$H$4:$H87),"")</f>
        <v/>
      </c>
      <c r="K87" s="27" t="str">
        <f>IF(C87=マスタ!$F$3,SUMIF($C$4:$C87,マスタ!$F$3,$G$4:$G87)-SUMIF($C$4:$C87,マスタ!$F$3,$H$4:$H87),"")</f>
        <v/>
      </c>
    </row>
    <row r="88" spans="1:11" x14ac:dyDescent="0.15">
      <c r="A88" s="86">
        <v>85</v>
      </c>
      <c r="B88" s="227"/>
      <c r="C88" s="228"/>
      <c r="D88" s="228"/>
      <c r="E88" s="96" t="str">
        <f t="shared" si="6"/>
        <v/>
      </c>
      <c r="F88" s="96" t="str">
        <f t="shared" si="7"/>
        <v/>
      </c>
      <c r="G88" s="233"/>
      <c r="H88" s="234"/>
      <c r="I88" s="89" t="str">
        <f>IF(B88="","",SUM($G$4:G88)-SUM($H$4:H88))</f>
        <v/>
      </c>
      <c r="J88" s="26" t="str">
        <f>IF(C88=マスタ!$F$2,SUMIF($C$4:$C88,マスタ!$F$2,$G$4:$G88)-SUMIF($C$4:$C88,マスタ!$F$2,$H$4:$H88),"")</f>
        <v/>
      </c>
      <c r="K88" s="27" t="str">
        <f>IF(C88=マスタ!$F$3,SUMIF($C$4:$C88,マスタ!$F$3,$G$4:$G88)-SUMIF($C$4:$C88,マスタ!$F$3,$H$4:$H88),"")</f>
        <v/>
      </c>
    </row>
    <row r="89" spans="1:11" x14ac:dyDescent="0.15">
      <c r="A89" s="86">
        <v>86</v>
      </c>
      <c r="B89" s="227"/>
      <c r="C89" s="228"/>
      <c r="D89" s="228"/>
      <c r="E89" s="96" t="str">
        <f t="shared" si="6"/>
        <v/>
      </c>
      <c r="F89" s="96" t="str">
        <f t="shared" si="7"/>
        <v/>
      </c>
      <c r="G89" s="233"/>
      <c r="H89" s="234"/>
      <c r="I89" s="89" t="str">
        <f>IF(B89="","",SUM($G$4:G89)-SUM($H$4:H89))</f>
        <v/>
      </c>
      <c r="J89" s="26" t="str">
        <f>IF(C89=マスタ!$F$2,SUMIF($C$4:$C89,マスタ!$F$2,$G$4:$G89)-SUMIF($C$4:$C89,マスタ!$F$2,$H$4:$H89),"")</f>
        <v/>
      </c>
      <c r="K89" s="27" t="str">
        <f>IF(C89=マスタ!$F$3,SUMIF($C$4:$C89,マスタ!$F$3,$G$4:$G89)-SUMIF($C$4:$C89,マスタ!$F$3,$H$4:$H89),"")</f>
        <v/>
      </c>
    </row>
    <row r="90" spans="1:11" x14ac:dyDescent="0.15">
      <c r="A90" s="86">
        <v>87</v>
      </c>
      <c r="B90" s="227"/>
      <c r="C90" s="228"/>
      <c r="D90" s="228"/>
      <c r="E90" s="96" t="str">
        <f t="shared" si="6"/>
        <v/>
      </c>
      <c r="F90" s="96" t="str">
        <f t="shared" si="7"/>
        <v/>
      </c>
      <c r="G90" s="233"/>
      <c r="H90" s="234"/>
      <c r="I90" s="89" t="str">
        <f>IF(B90="","",SUM($G$4:G90)-SUM($H$4:H90))</f>
        <v/>
      </c>
      <c r="J90" s="26" t="str">
        <f>IF(C90=マスタ!$F$2,SUMIF($C$4:$C90,マスタ!$F$2,$G$4:$G90)-SUMIF($C$4:$C90,マスタ!$F$2,$H$4:$H90),"")</f>
        <v/>
      </c>
      <c r="K90" s="27" t="str">
        <f>IF(C90=マスタ!$F$3,SUMIF($C$4:$C90,マスタ!$F$3,$G$4:$G90)-SUMIF($C$4:$C90,マスタ!$F$3,$H$4:$H90),"")</f>
        <v/>
      </c>
    </row>
    <row r="91" spans="1:11" x14ac:dyDescent="0.15">
      <c r="A91" s="86">
        <v>88</v>
      </c>
      <c r="B91" s="227"/>
      <c r="C91" s="228"/>
      <c r="D91" s="228"/>
      <c r="E91" s="96" t="str">
        <f t="shared" si="6"/>
        <v/>
      </c>
      <c r="F91" s="96" t="str">
        <f t="shared" si="7"/>
        <v/>
      </c>
      <c r="G91" s="233"/>
      <c r="H91" s="234"/>
      <c r="I91" s="89" t="str">
        <f>IF(B91="","",SUM($G$4:G91)-SUM($H$4:H91))</f>
        <v/>
      </c>
      <c r="J91" s="26" t="str">
        <f>IF(C91=マスタ!$F$2,SUMIF($C$4:$C91,マスタ!$F$2,$G$4:$G91)-SUMIF($C$4:$C91,マスタ!$F$2,$H$4:$H91),"")</f>
        <v/>
      </c>
      <c r="K91" s="27" t="str">
        <f>IF(C91=マスタ!$F$3,SUMIF($C$4:$C91,マスタ!$F$3,$G$4:$G91)-SUMIF($C$4:$C91,マスタ!$F$3,$H$4:$H91),"")</f>
        <v/>
      </c>
    </row>
    <row r="92" spans="1:11" x14ac:dyDescent="0.15">
      <c r="A92" s="86">
        <v>89</v>
      </c>
      <c r="B92" s="227"/>
      <c r="C92" s="228"/>
      <c r="D92" s="228"/>
      <c r="E92" s="96" t="str">
        <f t="shared" si="6"/>
        <v/>
      </c>
      <c r="F92" s="96" t="str">
        <f t="shared" si="7"/>
        <v/>
      </c>
      <c r="G92" s="233"/>
      <c r="H92" s="234"/>
      <c r="I92" s="89" t="str">
        <f>IF(B92="","",SUM($G$4:G92)-SUM($H$4:H92))</f>
        <v/>
      </c>
      <c r="J92" s="26" t="str">
        <f>IF(C92=マスタ!$F$2,SUMIF($C$4:$C92,マスタ!$F$2,$G$4:$G92)-SUMIF($C$4:$C92,マスタ!$F$2,$H$4:$H92),"")</f>
        <v/>
      </c>
      <c r="K92" s="27" t="str">
        <f>IF(C92=マスタ!$F$3,SUMIF($C$4:$C92,マスタ!$F$3,$G$4:$G92)-SUMIF($C$4:$C92,マスタ!$F$3,$H$4:$H92),"")</f>
        <v/>
      </c>
    </row>
    <row r="93" spans="1:11" x14ac:dyDescent="0.15">
      <c r="A93" s="86">
        <v>90</v>
      </c>
      <c r="B93" s="227"/>
      <c r="C93" s="228"/>
      <c r="D93" s="228"/>
      <c r="E93" s="96" t="str">
        <f t="shared" si="6"/>
        <v/>
      </c>
      <c r="F93" s="96" t="str">
        <f t="shared" si="7"/>
        <v/>
      </c>
      <c r="G93" s="233"/>
      <c r="H93" s="234"/>
      <c r="I93" s="89" t="str">
        <f>IF(B93="","",SUM($G$4:G93)-SUM($H$4:H93))</f>
        <v/>
      </c>
      <c r="J93" s="26" t="str">
        <f>IF(C93=マスタ!$F$2,SUMIF($C$4:$C93,マスタ!$F$2,$G$4:$G93)-SUMIF($C$4:$C93,マスタ!$F$2,$H$4:$H93),"")</f>
        <v/>
      </c>
      <c r="K93" s="27" t="str">
        <f>IF(C93=マスタ!$F$3,SUMIF($C$4:$C93,マスタ!$F$3,$G$4:$G93)-SUMIF($C$4:$C93,マスタ!$F$3,$H$4:$H93),"")</f>
        <v/>
      </c>
    </row>
    <row r="94" spans="1:11" x14ac:dyDescent="0.15">
      <c r="A94" s="86">
        <v>91</v>
      </c>
      <c r="B94" s="227"/>
      <c r="C94" s="228"/>
      <c r="D94" s="228"/>
      <c r="E94" s="96" t="str">
        <f t="shared" si="6"/>
        <v/>
      </c>
      <c r="F94" s="96" t="str">
        <f t="shared" si="7"/>
        <v/>
      </c>
      <c r="G94" s="233"/>
      <c r="H94" s="234"/>
      <c r="I94" s="89" t="str">
        <f>IF(B94="","",SUM($G$4:G94)-SUM($H$4:H94))</f>
        <v/>
      </c>
      <c r="J94" s="26" t="str">
        <f>IF(C94=マスタ!$F$2,SUMIF($C$4:$C94,マスタ!$F$2,$G$4:$G94)-SUMIF($C$4:$C94,マスタ!$F$2,$H$4:$H94),"")</f>
        <v/>
      </c>
      <c r="K94" s="27" t="str">
        <f>IF(C94=マスタ!$F$3,SUMIF($C$4:$C94,マスタ!$F$3,$G$4:$G94)-SUMIF($C$4:$C94,マスタ!$F$3,$H$4:$H94),"")</f>
        <v/>
      </c>
    </row>
    <row r="95" spans="1:11" x14ac:dyDescent="0.15">
      <c r="A95" s="86">
        <v>92</v>
      </c>
      <c r="B95" s="227"/>
      <c r="C95" s="228"/>
      <c r="D95" s="228"/>
      <c r="E95" s="96" t="str">
        <f t="shared" si="6"/>
        <v/>
      </c>
      <c r="F95" s="96" t="str">
        <f t="shared" si="7"/>
        <v/>
      </c>
      <c r="G95" s="233"/>
      <c r="H95" s="234"/>
      <c r="I95" s="89" t="str">
        <f>IF(B95="","",SUM($G$4:G95)-SUM($H$4:H95))</f>
        <v/>
      </c>
      <c r="J95" s="26" t="str">
        <f>IF(C95=マスタ!$F$2,SUMIF($C$4:$C95,マスタ!$F$2,$G$4:$G95)-SUMIF($C$4:$C95,マスタ!$F$2,$H$4:$H95),"")</f>
        <v/>
      </c>
      <c r="K95" s="27" t="str">
        <f>IF(C95=マスタ!$F$3,SUMIF($C$4:$C95,マスタ!$F$3,$G$4:$G95)-SUMIF($C$4:$C95,マスタ!$F$3,$H$4:$H95),"")</f>
        <v/>
      </c>
    </row>
    <row r="96" spans="1:11" x14ac:dyDescent="0.15">
      <c r="A96" s="86">
        <v>93</v>
      </c>
      <c r="B96" s="227"/>
      <c r="C96" s="228"/>
      <c r="D96" s="228"/>
      <c r="E96" s="96" t="str">
        <f t="shared" si="6"/>
        <v/>
      </c>
      <c r="F96" s="96" t="str">
        <f t="shared" si="7"/>
        <v/>
      </c>
      <c r="G96" s="233"/>
      <c r="H96" s="234"/>
      <c r="I96" s="89" t="str">
        <f>IF(B96="","",SUM($G$4:G96)-SUM($H$4:H96))</f>
        <v/>
      </c>
      <c r="J96" s="26" t="str">
        <f>IF(C96=マスタ!$F$2,SUMIF($C$4:$C96,マスタ!$F$2,$G$4:$G96)-SUMIF($C$4:$C96,マスタ!$F$2,$H$4:$H96),"")</f>
        <v/>
      </c>
      <c r="K96" s="27" t="str">
        <f>IF(C96=マスタ!$F$3,SUMIF($C$4:$C96,マスタ!$F$3,$G$4:$G96)-SUMIF($C$4:$C96,マスタ!$F$3,$H$4:$H96),"")</f>
        <v/>
      </c>
    </row>
    <row r="97" spans="1:11" x14ac:dyDescent="0.15">
      <c r="A97" s="86">
        <v>94</v>
      </c>
      <c r="B97" s="227"/>
      <c r="C97" s="228"/>
      <c r="D97" s="228"/>
      <c r="E97" s="96" t="str">
        <f t="shared" si="6"/>
        <v/>
      </c>
      <c r="F97" s="96" t="str">
        <f t="shared" si="7"/>
        <v/>
      </c>
      <c r="G97" s="233"/>
      <c r="H97" s="234"/>
      <c r="I97" s="89" t="str">
        <f>IF(B97="","",SUM($G$4:G97)-SUM($H$4:H97))</f>
        <v/>
      </c>
      <c r="J97" s="26" t="str">
        <f>IF(C97=マスタ!$F$2,SUMIF($C$4:$C97,マスタ!$F$2,$G$4:$G97)-SUMIF($C$4:$C97,マスタ!$F$2,$H$4:$H97),"")</f>
        <v/>
      </c>
      <c r="K97" s="27" t="str">
        <f>IF(C97=マスタ!$F$3,SUMIF($C$4:$C97,マスタ!$F$3,$G$4:$G97)-SUMIF($C$4:$C97,マスタ!$F$3,$H$4:$H97),"")</f>
        <v/>
      </c>
    </row>
    <row r="98" spans="1:11" x14ac:dyDescent="0.15">
      <c r="A98" s="86">
        <v>95</v>
      </c>
      <c r="B98" s="227"/>
      <c r="C98" s="228"/>
      <c r="D98" s="228"/>
      <c r="E98" s="96" t="str">
        <f t="shared" si="6"/>
        <v/>
      </c>
      <c r="F98" s="96" t="str">
        <f t="shared" si="7"/>
        <v/>
      </c>
      <c r="G98" s="233"/>
      <c r="H98" s="234"/>
      <c r="I98" s="89" t="str">
        <f>IF(B98="","",SUM($G$4:G98)-SUM($H$4:H98))</f>
        <v/>
      </c>
      <c r="J98" s="26" t="str">
        <f>IF(C98=マスタ!$F$2,SUMIF($C$4:$C98,マスタ!$F$2,$G$4:$G98)-SUMIF($C$4:$C98,マスタ!$F$2,$H$4:$H98),"")</f>
        <v/>
      </c>
      <c r="K98" s="27" t="str">
        <f>IF(C98=マスタ!$F$3,SUMIF($C$4:$C98,マスタ!$F$3,$G$4:$G98)-SUMIF($C$4:$C98,マスタ!$F$3,$H$4:$H98),"")</f>
        <v/>
      </c>
    </row>
    <row r="99" spans="1:11" x14ac:dyDescent="0.15">
      <c r="A99" s="86">
        <v>96</v>
      </c>
      <c r="B99" s="227"/>
      <c r="C99" s="228"/>
      <c r="D99" s="228"/>
      <c r="E99" s="96" t="str">
        <f t="shared" si="6"/>
        <v/>
      </c>
      <c r="F99" s="96" t="str">
        <f t="shared" si="7"/>
        <v/>
      </c>
      <c r="G99" s="233"/>
      <c r="H99" s="234"/>
      <c r="I99" s="89" t="str">
        <f>IF(B99="","",SUM($G$4:G99)-SUM($H$4:H99))</f>
        <v/>
      </c>
      <c r="J99" s="26" t="str">
        <f>IF(C99=マスタ!$F$2,SUMIF($C$4:$C99,マスタ!$F$2,$G$4:$G99)-SUMIF($C$4:$C99,マスタ!$F$2,$H$4:$H99),"")</f>
        <v/>
      </c>
      <c r="K99" s="27" t="str">
        <f>IF(C99=マスタ!$F$3,SUMIF($C$4:$C99,マスタ!$F$3,$G$4:$G99)-SUMIF($C$4:$C99,マスタ!$F$3,$H$4:$H99),"")</f>
        <v/>
      </c>
    </row>
    <row r="100" spans="1:11" x14ac:dyDescent="0.15">
      <c r="A100" s="86">
        <v>97</v>
      </c>
      <c r="B100" s="227"/>
      <c r="C100" s="228"/>
      <c r="D100" s="228"/>
      <c r="E100" s="96" t="str">
        <f t="shared" ref="E100:E131" si="8">IFERROR(VLOOKUP(D100,科目マスタ,2,0),"")</f>
        <v/>
      </c>
      <c r="F100" s="96" t="str">
        <f t="shared" ref="F100:F131" si="9">IFERROR(VLOOKUP(D100,科目マスタ,6,0),"")</f>
        <v/>
      </c>
      <c r="G100" s="233"/>
      <c r="H100" s="234"/>
      <c r="I100" s="89" t="str">
        <f>IF(B100="","",SUM($G$4:G100)-SUM($H$4:H100))</f>
        <v/>
      </c>
      <c r="J100" s="26" t="str">
        <f>IF(C100=マスタ!$F$2,SUMIF($C$4:$C100,マスタ!$F$2,$G$4:$G100)-SUMIF($C$4:$C100,マスタ!$F$2,$H$4:$H100),"")</f>
        <v/>
      </c>
      <c r="K100" s="27" t="str">
        <f>IF(C100=マスタ!$F$3,SUMIF($C$4:$C100,マスタ!$F$3,$G$4:$G100)-SUMIF($C$4:$C100,マスタ!$F$3,$H$4:$H100),"")</f>
        <v/>
      </c>
    </row>
    <row r="101" spans="1:11" x14ac:dyDescent="0.15">
      <c r="A101" s="86">
        <v>98</v>
      </c>
      <c r="B101" s="227"/>
      <c r="C101" s="228"/>
      <c r="D101" s="228"/>
      <c r="E101" s="96" t="str">
        <f t="shared" si="8"/>
        <v/>
      </c>
      <c r="F101" s="96" t="str">
        <f t="shared" si="9"/>
        <v/>
      </c>
      <c r="G101" s="233"/>
      <c r="H101" s="234"/>
      <c r="I101" s="89" t="str">
        <f>IF(B101="","",SUM($G$4:G101)-SUM($H$4:H101))</f>
        <v/>
      </c>
      <c r="J101" s="26" t="str">
        <f>IF(C101=マスタ!$F$2,SUMIF($C$4:$C101,マスタ!$F$2,$G$4:$G101)-SUMIF($C$4:$C101,マスタ!$F$2,$H$4:$H101),"")</f>
        <v/>
      </c>
      <c r="K101" s="27" t="str">
        <f>IF(C101=マスタ!$F$3,SUMIF($C$4:$C101,マスタ!$F$3,$G$4:$G101)-SUMIF($C$4:$C101,マスタ!$F$3,$H$4:$H101),"")</f>
        <v/>
      </c>
    </row>
    <row r="102" spans="1:11" x14ac:dyDescent="0.15">
      <c r="A102" s="86">
        <v>99</v>
      </c>
      <c r="B102" s="227"/>
      <c r="C102" s="228"/>
      <c r="D102" s="228"/>
      <c r="E102" s="96" t="str">
        <f t="shared" si="8"/>
        <v/>
      </c>
      <c r="F102" s="96" t="str">
        <f t="shared" si="9"/>
        <v/>
      </c>
      <c r="G102" s="233"/>
      <c r="H102" s="234"/>
      <c r="I102" s="89" t="str">
        <f>IF(B102="","",SUM($G$4:G102)-SUM($H$4:H102))</f>
        <v/>
      </c>
      <c r="J102" s="26" t="str">
        <f>IF(C102=マスタ!$F$2,SUMIF($C$4:$C102,マスタ!$F$2,$G$4:$G102)-SUMIF($C$4:$C102,マスタ!$F$2,$H$4:$H102),"")</f>
        <v/>
      </c>
      <c r="K102" s="27" t="str">
        <f>IF(C102=マスタ!$F$3,SUMIF($C$4:$C102,マスタ!$F$3,$G$4:$G102)-SUMIF($C$4:$C102,マスタ!$F$3,$H$4:$H102),"")</f>
        <v/>
      </c>
    </row>
    <row r="103" spans="1:11" x14ac:dyDescent="0.15">
      <c r="A103" s="86">
        <v>100</v>
      </c>
      <c r="B103" s="227"/>
      <c r="C103" s="228"/>
      <c r="D103" s="228"/>
      <c r="E103" s="96" t="str">
        <f t="shared" si="8"/>
        <v/>
      </c>
      <c r="F103" s="96" t="str">
        <f t="shared" si="9"/>
        <v/>
      </c>
      <c r="G103" s="233"/>
      <c r="H103" s="234"/>
      <c r="I103" s="89" t="str">
        <f>IF(B103="","",SUM($G$4:G103)-SUM($H$4:H103))</f>
        <v/>
      </c>
      <c r="J103" s="26" t="str">
        <f>IF(C103=マスタ!$F$2,SUMIF($C$4:$C103,マスタ!$F$2,$G$4:$G103)-SUMIF($C$4:$C103,マスタ!$F$2,$H$4:$H103),"")</f>
        <v/>
      </c>
      <c r="K103" s="27" t="str">
        <f>IF(C103=マスタ!$F$3,SUMIF($C$4:$C103,マスタ!$F$3,$G$4:$G103)-SUMIF($C$4:$C103,マスタ!$F$3,$H$4:$H103),"")</f>
        <v/>
      </c>
    </row>
    <row r="104" spans="1:11" x14ac:dyDescent="0.15">
      <c r="A104" s="86">
        <v>101</v>
      </c>
      <c r="B104" s="227"/>
      <c r="C104" s="228"/>
      <c r="D104" s="228"/>
      <c r="E104" s="96" t="str">
        <f t="shared" si="8"/>
        <v/>
      </c>
      <c r="F104" s="96" t="str">
        <f t="shared" si="9"/>
        <v/>
      </c>
      <c r="G104" s="233"/>
      <c r="H104" s="234"/>
      <c r="I104" s="89" t="str">
        <f>IF(B104="","",SUM($G$4:G104)-SUM($H$4:H104))</f>
        <v/>
      </c>
      <c r="J104" s="26" t="str">
        <f>IF(C104=マスタ!$F$2,SUMIF($C$4:$C104,マスタ!$F$2,$G$4:$G104)-SUMIF($C$4:$C104,マスタ!$F$2,$H$4:$H104),"")</f>
        <v/>
      </c>
      <c r="K104" s="27" t="str">
        <f>IF(C104=マスタ!$F$3,SUMIF($C$4:$C104,マスタ!$F$3,$G$4:$G104)-SUMIF($C$4:$C104,マスタ!$F$3,$H$4:$H104),"")</f>
        <v/>
      </c>
    </row>
    <row r="105" spans="1:11" x14ac:dyDescent="0.15">
      <c r="A105" s="86">
        <v>102</v>
      </c>
      <c r="B105" s="227"/>
      <c r="C105" s="228"/>
      <c r="D105" s="228"/>
      <c r="E105" s="96" t="str">
        <f t="shared" si="8"/>
        <v/>
      </c>
      <c r="F105" s="96" t="str">
        <f t="shared" si="9"/>
        <v/>
      </c>
      <c r="G105" s="233"/>
      <c r="H105" s="234"/>
      <c r="I105" s="89" t="str">
        <f>IF(B105="","",SUM($G$4:G105)-SUM($H$4:H105))</f>
        <v/>
      </c>
      <c r="J105" s="26" t="str">
        <f>IF(C105=マスタ!$F$2,SUMIF($C$4:$C105,マスタ!$F$2,$G$4:$G105)-SUMIF($C$4:$C105,マスタ!$F$2,$H$4:$H105),"")</f>
        <v/>
      </c>
      <c r="K105" s="27" t="str">
        <f>IF(C105=マスタ!$F$3,SUMIF($C$4:$C105,マスタ!$F$3,$G$4:$G105)-SUMIF($C$4:$C105,マスタ!$F$3,$H$4:$H105),"")</f>
        <v/>
      </c>
    </row>
    <row r="106" spans="1:11" x14ac:dyDescent="0.15">
      <c r="A106" s="86">
        <v>103</v>
      </c>
      <c r="B106" s="227"/>
      <c r="C106" s="228"/>
      <c r="D106" s="228"/>
      <c r="E106" s="96" t="str">
        <f t="shared" si="8"/>
        <v/>
      </c>
      <c r="F106" s="96" t="str">
        <f t="shared" si="9"/>
        <v/>
      </c>
      <c r="G106" s="233"/>
      <c r="H106" s="234"/>
      <c r="I106" s="89" t="str">
        <f>IF(B106="","",SUM($G$4:G106)-SUM($H$4:H106))</f>
        <v/>
      </c>
      <c r="J106" s="26" t="str">
        <f>IF(C106=マスタ!$F$2,SUMIF($C$4:$C106,マスタ!$F$2,$G$4:$G106)-SUMIF($C$4:$C106,マスタ!$F$2,$H$4:$H106),"")</f>
        <v/>
      </c>
      <c r="K106" s="27" t="str">
        <f>IF(C106=マスタ!$F$3,SUMIF($C$4:$C106,マスタ!$F$3,$G$4:$G106)-SUMIF($C$4:$C106,マスタ!$F$3,$H$4:$H106),"")</f>
        <v/>
      </c>
    </row>
    <row r="107" spans="1:11" x14ac:dyDescent="0.15">
      <c r="A107" s="86">
        <v>104</v>
      </c>
      <c r="B107" s="227"/>
      <c r="C107" s="228"/>
      <c r="D107" s="228"/>
      <c r="E107" s="96" t="str">
        <f t="shared" si="8"/>
        <v/>
      </c>
      <c r="F107" s="96" t="str">
        <f t="shared" si="9"/>
        <v/>
      </c>
      <c r="G107" s="233"/>
      <c r="H107" s="234"/>
      <c r="I107" s="89" t="str">
        <f>IF(B107="","",SUM($G$4:G107)-SUM($H$4:H107))</f>
        <v/>
      </c>
      <c r="J107" s="26" t="str">
        <f>IF(C107=マスタ!$F$2,SUMIF($C$4:$C107,マスタ!$F$2,$G$4:$G107)-SUMIF($C$4:$C107,マスタ!$F$2,$H$4:$H107),"")</f>
        <v/>
      </c>
      <c r="K107" s="27" t="str">
        <f>IF(C107=マスタ!$F$3,SUMIF($C$4:$C107,マスタ!$F$3,$G$4:$G107)-SUMIF($C$4:$C107,マスタ!$F$3,$H$4:$H107),"")</f>
        <v/>
      </c>
    </row>
    <row r="108" spans="1:11" x14ac:dyDescent="0.15">
      <c r="A108" s="86">
        <v>105</v>
      </c>
      <c r="B108" s="227"/>
      <c r="C108" s="228"/>
      <c r="D108" s="228"/>
      <c r="E108" s="96" t="str">
        <f t="shared" si="8"/>
        <v/>
      </c>
      <c r="F108" s="96" t="str">
        <f t="shared" si="9"/>
        <v/>
      </c>
      <c r="G108" s="233"/>
      <c r="H108" s="234"/>
      <c r="I108" s="89" t="str">
        <f>IF(B108="","",SUM($G$4:G108)-SUM($H$4:H108))</f>
        <v/>
      </c>
      <c r="J108" s="26" t="str">
        <f>IF(C108=マスタ!$F$2,SUMIF($C$4:$C108,マスタ!$F$2,$G$4:$G108)-SUMIF($C$4:$C108,マスタ!$F$2,$H$4:$H108),"")</f>
        <v/>
      </c>
      <c r="K108" s="27" t="str">
        <f>IF(C108=マスタ!$F$3,SUMIF($C$4:$C108,マスタ!$F$3,$G$4:$G108)-SUMIF($C$4:$C108,マスタ!$F$3,$H$4:$H108),"")</f>
        <v/>
      </c>
    </row>
    <row r="109" spans="1:11" x14ac:dyDescent="0.15">
      <c r="A109" s="86">
        <v>106</v>
      </c>
      <c r="B109" s="227"/>
      <c r="C109" s="228"/>
      <c r="D109" s="228"/>
      <c r="E109" s="96" t="str">
        <f t="shared" si="8"/>
        <v/>
      </c>
      <c r="F109" s="96" t="str">
        <f t="shared" si="9"/>
        <v/>
      </c>
      <c r="G109" s="233"/>
      <c r="H109" s="234"/>
      <c r="I109" s="89" t="str">
        <f>IF(B109="","",SUM($G$4:G109)-SUM($H$4:H109))</f>
        <v/>
      </c>
      <c r="J109" s="26" t="str">
        <f>IF(C109=マスタ!$F$2,SUMIF($C$4:$C109,マスタ!$F$2,$G$4:$G109)-SUMIF($C$4:$C109,マスタ!$F$2,$H$4:$H109),"")</f>
        <v/>
      </c>
      <c r="K109" s="27" t="str">
        <f>IF(C109=マスタ!$F$3,SUMIF($C$4:$C109,マスタ!$F$3,$G$4:$G109)-SUMIF($C$4:$C109,マスタ!$F$3,$H$4:$H109),"")</f>
        <v/>
      </c>
    </row>
    <row r="110" spans="1:11" x14ac:dyDescent="0.15">
      <c r="A110" s="86">
        <v>107</v>
      </c>
      <c r="B110" s="227"/>
      <c r="C110" s="228"/>
      <c r="D110" s="228"/>
      <c r="E110" s="96" t="str">
        <f t="shared" si="8"/>
        <v/>
      </c>
      <c r="F110" s="96" t="str">
        <f t="shared" si="9"/>
        <v/>
      </c>
      <c r="G110" s="233"/>
      <c r="H110" s="234"/>
      <c r="I110" s="89" t="str">
        <f>IF(B110="","",SUM($G$4:G110)-SUM($H$4:H110))</f>
        <v/>
      </c>
      <c r="J110" s="26" t="str">
        <f>IF(C110=マスタ!$F$2,SUMIF($C$4:$C110,マスタ!$F$2,$G$4:$G110)-SUMIF($C$4:$C110,マスタ!$F$2,$H$4:$H110),"")</f>
        <v/>
      </c>
      <c r="K110" s="27" t="str">
        <f>IF(C110=マスタ!$F$3,SUMIF($C$4:$C110,マスタ!$F$3,$G$4:$G110)-SUMIF($C$4:$C110,マスタ!$F$3,$H$4:$H110),"")</f>
        <v/>
      </c>
    </row>
    <row r="111" spans="1:11" x14ac:dyDescent="0.15">
      <c r="A111" s="86">
        <v>108</v>
      </c>
      <c r="B111" s="227"/>
      <c r="C111" s="228"/>
      <c r="D111" s="228"/>
      <c r="E111" s="96" t="str">
        <f t="shared" si="8"/>
        <v/>
      </c>
      <c r="F111" s="96" t="str">
        <f t="shared" si="9"/>
        <v/>
      </c>
      <c r="G111" s="233"/>
      <c r="H111" s="234"/>
      <c r="I111" s="89" t="str">
        <f>IF(B111="","",SUM($G$4:G111)-SUM($H$4:H111))</f>
        <v/>
      </c>
      <c r="J111" s="26" t="str">
        <f>IF(C111=マスタ!$F$2,SUMIF($C$4:$C111,マスタ!$F$2,$G$4:$G111)-SUMIF($C$4:$C111,マスタ!$F$2,$H$4:$H111),"")</f>
        <v/>
      </c>
      <c r="K111" s="27" t="str">
        <f>IF(C111=マスタ!$F$3,SUMIF($C$4:$C111,マスタ!$F$3,$G$4:$G111)-SUMIF($C$4:$C111,マスタ!$F$3,$H$4:$H111),"")</f>
        <v/>
      </c>
    </row>
    <row r="112" spans="1:11" x14ac:dyDescent="0.15">
      <c r="A112" s="86">
        <v>109</v>
      </c>
      <c r="B112" s="227"/>
      <c r="C112" s="228"/>
      <c r="D112" s="228"/>
      <c r="E112" s="96" t="str">
        <f t="shared" si="8"/>
        <v/>
      </c>
      <c r="F112" s="96" t="str">
        <f t="shared" si="9"/>
        <v/>
      </c>
      <c r="G112" s="233"/>
      <c r="H112" s="234"/>
      <c r="I112" s="89" t="str">
        <f>IF(B112="","",SUM($G$4:G112)-SUM($H$4:H112))</f>
        <v/>
      </c>
      <c r="J112" s="26" t="str">
        <f>IF(C112=マスタ!$F$2,SUMIF($C$4:$C112,マスタ!$F$2,$G$4:$G112)-SUMIF($C$4:$C112,マスタ!$F$2,$H$4:$H112),"")</f>
        <v/>
      </c>
      <c r="K112" s="27" t="str">
        <f>IF(C112=マスタ!$F$3,SUMIF($C$4:$C112,マスタ!$F$3,$G$4:$G112)-SUMIF($C$4:$C112,マスタ!$F$3,$H$4:$H112),"")</f>
        <v/>
      </c>
    </row>
    <row r="113" spans="1:11" x14ac:dyDescent="0.15">
      <c r="A113" s="86">
        <v>110</v>
      </c>
      <c r="B113" s="227"/>
      <c r="C113" s="228"/>
      <c r="D113" s="228"/>
      <c r="E113" s="96" t="str">
        <f t="shared" si="8"/>
        <v/>
      </c>
      <c r="F113" s="96" t="str">
        <f t="shared" si="9"/>
        <v/>
      </c>
      <c r="G113" s="233"/>
      <c r="H113" s="234"/>
      <c r="I113" s="89" t="str">
        <f>IF(B113="","",SUM($G$4:G113)-SUM($H$4:H113))</f>
        <v/>
      </c>
      <c r="J113" s="26" t="str">
        <f>IF(C113=マスタ!$F$2,SUMIF($C$4:$C113,マスタ!$F$2,$G$4:$G113)-SUMIF($C$4:$C113,マスタ!$F$2,$H$4:$H113),"")</f>
        <v/>
      </c>
      <c r="K113" s="27" t="str">
        <f>IF(C113=マスタ!$F$3,SUMIF($C$4:$C113,マスタ!$F$3,$G$4:$G113)-SUMIF($C$4:$C113,マスタ!$F$3,$H$4:$H113),"")</f>
        <v/>
      </c>
    </row>
    <row r="114" spans="1:11" x14ac:dyDescent="0.15">
      <c r="A114" s="86">
        <v>111</v>
      </c>
      <c r="B114" s="227"/>
      <c r="C114" s="228"/>
      <c r="D114" s="228"/>
      <c r="E114" s="96" t="str">
        <f t="shared" si="8"/>
        <v/>
      </c>
      <c r="F114" s="96" t="str">
        <f t="shared" si="9"/>
        <v/>
      </c>
      <c r="G114" s="233"/>
      <c r="H114" s="234"/>
      <c r="I114" s="89" t="str">
        <f>IF(B114="","",SUM($G$4:G114)-SUM($H$4:H114))</f>
        <v/>
      </c>
      <c r="J114" s="26" t="str">
        <f>IF(C114=マスタ!$F$2,SUMIF($C$4:$C114,マスタ!$F$2,$G$4:$G114)-SUMIF($C$4:$C114,マスタ!$F$2,$H$4:$H114),"")</f>
        <v/>
      </c>
      <c r="K114" s="27" t="str">
        <f>IF(C114=マスタ!$F$3,SUMIF($C$4:$C114,マスタ!$F$3,$G$4:$G114)-SUMIF($C$4:$C114,マスタ!$F$3,$H$4:$H114),"")</f>
        <v/>
      </c>
    </row>
    <row r="115" spans="1:11" x14ac:dyDescent="0.15">
      <c r="A115" s="86">
        <v>112</v>
      </c>
      <c r="B115" s="227"/>
      <c r="C115" s="228"/>
      <c r="D115" s="228"/>
      <c r="E115" s="96" t="str">
        <f t="shared" si="8"/>
        <v/>
      </c>
      <c r="F115" s="96" t="str">
        <f t="shared" si="9"/>
        <v/>
      </c>
      <c r="G115" s="233"/>
      <c r="H115" s="234"/>
      <c r="I115" s="89" t="str">
        <f>IF(B115="","",SUM($G$4:G115)-SUM($H$4:H115))</f>
        <v/>
      </c>
      <c r="J115" s="26" t="str">
        <f>IF(C115=マスタ!$F$2,SUMIF($C$4:$C115,マスタ!$F$2,$G$4:$G115)-SUMIF($C$4:$C115,マスタ!$F$2,$H$4:$H115),"")</f>
        <v/>
      </c>
      <c r="K115" s="27" t="str">
        <f>IF(C115=マスタ!$F$3,SUMIF($C$4:$C115,マスタ!$F$3,$G$4:$G115)-SUMIF($C$4:$C115,マスタ!$F$3,$H$4:$H115),"")</f>
        <v/>
      </c>
    </row>
    <row r="116" spans="1:11" x14ac:dyDescent="0.15">
      <c r="A116" s="86">
        <v>113</v>
      </c>
      <c r="B116" s="227"/>
      <c r="C116" s="228"/>
      <c r="D116" s="228"/>
      <c r="E116" s="96" t="str">
        <f t="shared" si="8"/>
        <v/>
      </c>
      <c r="F116" s="96" t="str">
        <f t="shared" si="9"/>
        <v/>
      </c>
      <c r="G116" s="233"/>
      <c r="H116" s="234"/>
      <c r="I116" s="89" t="str">
        <f>IF(B116="","",SUM($G$4:G116)-SUM($H$4:H116))</f>
        <v/>
      </c>
      <c r="J116" s="26" t="str">
        <f>IF(C116=マスタ!$F$2,SUMIF($C$4:$C116,マスタ!$F$2,$G$4:$G116)-SUMIF($C$4:$C116,マスタ!$F$2,$H$4:$H116),"")</f>
        <v/>
      </c>
      <c r="K116" s="27" t="str">
        <f>IF(C116=マスタ!$F$3,SUMIF($C$4:$C116,マスタ!$F$3,$G$4:$G116)-SUMIF($C$4:$C116,マスタ!$F$3,$H$4:$H116),"")</f>
        <v/>
      </c>
    </row>
    <row r="117" spans="1:11" x14ac:dyDescent="0.15">
      <c r="A117" s="86">
        <v>114</v>
      </c>
      <c r="B117" s="227"/>
      <c r="C117" s="228"/>
      <c r="D117" s="228"/>
      <c r="E117" s="96" t="str">
        <f t="shared" si="8"/>
        <v/>
      </c>
      <c r="F117" s="96" t="str">
        <f t="shared" si="9"/>
        <v/>
      </c>
      <c r="G117" s="233"/>
      <c r="H117" s="234"/>
      <c r="I117" s="89" t="str">
        <f>IF(B117="","",SUM($G$4:G117)-SUM($H$4:H117))</f>
        <v/>
      </c>
      <c r="J117" s="26" t="str">
        <f>IF(C117=マスタ!$F$2,SUMIF($C$4:$C117,マスタ!$F$2,$G$4:$G117)-SUMIF($C$4:$C117,マスタ!$F$2,$H$4:$H117),"")</f>
        <v/>
      </c>
      <c r="K117" s="27" t="str">
        <f>IF(C117=マスタ!$F$3,SUMIF($C$4:$C117,マスタ!$F$3,$G$4:$G117)-SUMIF($C$4:$C117,マスタ!$F$3,$H$4:$H117),"")</f>
        <v/>
      </c>
    </row>
    <row r="118" spans="1:11" x14ac:dyDescent="0.15">
      <c r="A118" s="86">
        <v>115</v>
      </c>
      <c r="B118" s="227"/>
      <c r="C118" s="228"/>
      <c r="D118" s="228"/>
      <c r="E118" s="96" t="str">
        <f t="shared" si="8"/>
        <v/>
      </c>
      <c r="F118" s="96" t="str">
        <f t="shared" si="9"/>
        <v/>
      </c>
      <c r="G118" s="233"/>
      <c r="H118" s="234"/>
      <c r="I118" s="89" t="str">
        <f>IF(B118="","",SUM($G$4:G118)-SUM($H$4:H118))</f>
        <v/>
      </c>
      <c r="J118" s="26" t="str">
        <f>IF(C118=マスタ!$F$2,SUMIF($C$4:$C118,マスタ!$F$2,$G$4:$G118)-SUMIF($C$4:$C118,マスタ!$F$2,$H$4:$H118),"")</f>
        <v/>
      </c>
      <c r="K118" s="27" t="str">
        <f>IF(C118=マスタ!$F$3,SUMIF($C$4:$C118,マスタ!$F$3,$G$4:$G118)-SUMIF($C$4:$C118,マスタ!$F$3,$H$4:$H118),"")</f>
        <v/>
      </c>
    </row>
    <row r="119" spans="1:11" x14ac:dyDescent="0.15">
      <c r="A119" s="86">
        <v>116</v>
      </c>
      <c r="B119" s="227"/>
      <c r="C119" s="228"/>
      <c r="D119" s="228"/>
      <c r="E119" s="96" t="str">
        <f t="shared" si="8"/>
        <v/>
      </c>
      <c r="F119" s="96" t="str">
        <f t="shared" si="9"/>
        <v/>
      </c>
      <c r="G119" s="233"/>
      <c r="H119" s="234"/>
      <c r="I119" s="89" t="str">
        <f>IF(B119="","",SUM($G$4:G119)-SUM($H$4:H119))</f>
        <v/>
      </c>
      <c r="J119" s="26" t="str">
        <f>IF(C119=マスタ!$F$2,SUMIF($C$4:$C119,マスタ!$F$2,$G$4:$G119)-SUMIF($C$4:$C119,マスタ!$F$2,$H$4:$H119),"")</f>
        <v/>
      </c>
      <c r="K119" s="27" t="str">
        <f>IF(C119=マスタ!$F$3,SUMIF($C$4:$C119,マスタ!$F$3,$G$4:$G119)-SUMIF($C$4:$C119,マスタ!$F$3,$H$4:$H119),"")</f>
        <v/>
      </c>
    </row>
    <row r="120" spans="1:11" x14ac:dyDescent="0.15">
      <c r="A120" s="86">
        <v>117</v>
      </c>
      <c r="B120" s="227"/>
      <c r="C120" s="228"/>
      <c r="D120" s="228"/>
      <c r="E120" s="96" t="str">
        <f t="shared" si="8"/>
        <v/>
      </c>
      <c r="F120" s="96" t="str">
        <f t="shared" si="9"/>
        <v/>
      </c>
      <c r="G120" s="233"/>
      <c r="H120" s="234"/>
      <c r="I120" s="89" t="str">
        <f>IF(B120="","",SUM($G$4:G120)-SUM($H$4:H120))</f>
        <v/>
      </c>
      <c r="J120" s="26" t="str">
        <f>IF(C120=マスタ!$F$2,SUMIF($C$4:$C120,マスタ!$F$2,$G$4:$G120)-SUMIF($C$4:$C120,マスタ!$F$2,$H$4:$H120),"")</f>
        <v/>
      </c>
      <c r="K120" s="27" t="str">
        <f>IF(C120=マスタ!$F$3,SUMIF($C$4:$C120,マスタ!$F$3,$G$4:$G120)-SUMIF($C$4:$C120,マスタ!$F$3,$H$4:$H120),"")</f>
        <v/>
      </c>
    </row>
    <row r="121" spans="1:11" x14ac:dyDescent="0.15">
      <c r="A121" s="86">
        <v>118</v>
      </c>
      <c r="B121" s="227"/>
      <c r="C121" s="228"/>
      <c r="D121" s="228"/>
      <c r="E121" s="96" t="str">
        <f t="shared" si="8"/>
        <v/>
      </c>
      <c r="F121" s="96" t="str">
        <f t="shared" si="9"/>
        <v/>
      </c>
      <c r="G121" s="233"/>
      <c r="H121" s="234"/>
      <c r="I121" s="89" t="str">
        <f>IF(B121="","",SUM($G$4:G121)-SUM($H$4:H121))</f>
        <v/>
      </c>
      <c r="J121" s="26" t="str">
        <f>IF(C121=マスタ!$F$2,SUMIF($C$4:$C121,マスタ!$F$2,$G$4:$G121)-SUMIF($C$4:$C121,マスタ!$F$2,$H$4:$H121),"")</f>
        <v/>
      </c>
      <c r="K121" s="27" t="str">
        <f>IF(C121=マスタ!$F$3,SUMIF($C$4:$C121,マスタ!$F$3,$G$4:$G121)-SUMIF($C$4:$C121,マスタ!$F$3,$H$4:$H121),"")</f>
        <v/>
      </c>
    </row>
    <row r="122" spans="1:11" x14ac:dyDescent="0.15">
      <c r="A122" s="86">
        <v>119</v>
      </c>
      <c r="B122" s="227"/>
      <c r="C122" s="228"/>
      <c r="D122" s="228"/>
      <c r="E122" s="96" t="str">
        <f t="shared" si="8"/>
        <v/>
      </c>
      <c r="F122" s="96" t="str">
        <f t="shared" si="9"/>
        <v/>
      </c>
      <c r="G122" s="233"/>
      <c r="H122" s="234"/>
      <c r="I122" s="89" t="str">
        <f>IF(B122="","",SUM($G$4:G122)-SUM($H$4:H122))</f>
        <v/>
      </c>
      <c r="J122" s="26" t="str">
        <f>IF(C122=マスタ!$F$2,SUMIF($C$4:$C122,マスタ!$F$2,$G$4:$G122)-SUMIF($C$4:$C122,マスタ!$F$2,$H$4:$H122),"")</f>
        <v/>
      </c>
      <c r="K122" s="27" t="str">
        <f>IF(C122=マスタ!$F$3,SUMIF($C$4:$C122,マスタ!$F$3,$G$4:$G122)-SUMIF($C$4:$C122,マスタ!$F$3,$H$4:$H122),"")</f>
        <v/>
      </c>
    </row>
    <row r="123" spans="1:11" x14ac:dyDescent="0.15">
      <c r="A123" s="86">
        <v>120</v>
      </c>
      <c r="B123" s="227"/>
      <c r="C123" s="228"/>
      <c r="D123" s="228"/>
      <c r="E123" s="96" t="str">
        <f t="shared" si="8"/>
        <v/>
      </c>
      <c r="F123" s="96" t="str">
        <f t="shared" si="9"/>
        <v/>
      </c>
      <c r="G123" s="233"/>
      <c r="H123" s="234"/>
      <c r="I123" s="89" t="str">
        <f>IF(B123="","",SUM($G$4:G123)-SUM($H$4:H123))</f>
        <v/>
      </c>
      <c r="J123" s="26" t="str">
        <f>IF(C123=マスタ!$F$2,SUMIF($C$4:$C123,マスタ!$F$2,$G$4:$G123)-SUMIF($C$4:$C123,マスタ!$F$2,$H$4:$H123),"")</f>
        <v/>
      </c>
      <c r="K123" s="27" t="str">
        <f>IF(C123=マスタ!$F$3,SUMIF($C$4:$C123,マスタ!$F$3,$G$4:$G123)-SUMIF($C$4:$C123,マスタ!$F$3,$H$4:$H123),"")</f>
        <v/>
      </c>
    </row>
    <row r="124" spans="1:11" x14ac:dyDescent="0.15">
      <c r="A124" s="86">
        <v>121</v>
      </c>
      <c r="B124" s="227"/>
      <c r="C124" s="228"/>
      <c r="D124" s="228"/>
      <c r="E124" s="96" t="str">
        <f t="shared" si="8"/>
        <v/>
      </c>
      <c r="F124" s="96" t="str">
        <f t="shared" si="9"/>
        <v/>
      </c>
      <c r="G124" s="233"/>
      <c r="H124" s="234"/>
      <c r="I124" s="89" t="str">
        <f>IF(B124="","",SUM($G$4:G124)-SUM($H$4:H124))</f>
        <v/>
      </c>
      <c r="J124" s="26" t="str">
        <f>IF(C124=マスタ!$F$2,SUMIF($C$4:$C124,マスタ!$F$2,$G$4:$G124)-SUMIF($C$4:$C124,マスタ!$F$2,$H$4:$H124),"")</f>
        <v/>
      </c>
      <c r="K124" s="27" t="str">
        <f>IF(C124=マスタ!$F$3,SUMIF($C$4:$C124,マスタ!$F$3,$G$4:$G124)-SUMIF($C$4:$C124,マスタ!$F$3,$H$4:$H124),"")</f>
        <v/>
      </c>
    </row>
    <row r="125" spans="1:11" x14ac:dyDescent="0.15">
      <c r="A125" s="86">
        <v>122</v>
      </c>
      <c r="B125" s="227"/>
      <c r="C125" s="228"/>
      <c r="D125" s="228"/>
      <c r="E125" s="96" t="str">
        <f t="shared" si="8"/>
        <v/>
      </c>
      <c r="F125" s="96" t="str">
        <f t="shared" si="9"/>
        <v/>
      </c>
      <c r="G125" s="233"/>
      <c r="H125" s="234"/>
      <c r="I125" s="89" t="str">
        <f>IF(B125="","",SUM($G$4:G125)-SUM($H$4:H125))</f>
        <v/>
      </c>
      <c r="J125" s="26" t="str">
        <f>IF(C125=マスタ!$F$2,SUMIF($C$4:$C125,マスタ!$F$2,$G$4:$G125)-SUMIF($C$4:$C125,マスタ!$F$2,$H$4:$H125),"")</f>
        <v/>
      </c>
      <c r="K125" s="27" t="str">
        <f>IF(C125=マスタ!$F$3,SUMIF($C$4:$C125,マスタ!$F$3,$G$4:$G125)-SUMIF($C$4:$C125,マスタ!$F$3,$H$4:$H125),"")</f>
        <v/>
      </c>
    </row>
    <row r="126" spans="1:11" x14ac:dyDescent="0.15">
      <c r="A126" s="86">
        <v>123</v>
      </c>
      <c r="B126" s="227"/>
      <c r="C126" s="228"/>
      <c r="D126" s="228"/>
      <c r="E126" s="96" t="str">
        <f t="shared" si="8"/>
        <v/>
      </c>
      <c r="F126" s="96" t="str">
        <f t="shared" si="9"/>
        <v/>
      </c>
      <c r="G126" s="233"/>
      <c r="H126" s="234"/>
      <c r="I126" s="89" t="str">
        <f>IF(B126="","",SUM($G$4:G126)-SUM($H$4:H126))</f>
        <v/>
      </c>
      <c r="J126" s="26" t="str">
        <f>IF(C126=マスタ!$F$2,SUMIF($C$4:$C126,マスタ!$F$2,$G$4:$G126)-SUMIF($C$4:$C126,マスタ!$F$2,$H$4:$H126),"")</f>
        <v/>
      </c>
      <c r="K126" s="27" t="str">
        <f>IF(C126=マスタ!$F$3,SUMIF($C$4:$C126,マスタ!$F$3,$G$4:$G126)-SUMIF($C$4:$C126,マスタ!$F$3,$H$4:$H126),"")</f>
        <v/>
      </c>
    </row>
    <row r="127" spans="1:11" x14ac:dyDescent="0.15">
      <c r="A127" s="86">
        <v>124</v>
      </c>
      <c r="B127" s="227"/>
      <c r="C127" s="228"/>
      <c r="D127" s="228"/>
      <c r="E127" s="96" t="str">
        <f t="shared" si="8"/>
        <v/>
      </c>
      <c r="F127" s="96" t="str">
        <f t="shared" si="9"/>
        <v/>
      </c>
      <c r="G127" s="233"/>
      <c r="H127" s="234"/>
      <c r="I127" s="89" t="str">
        <f>IF(B127="","",SUM($G$4:G127)-SUM($H$4:H127))</f>
        <v/>
      </c>
      <c r="J127" s="26" t="str">
        <f>IF(C127=マスタ!$F$2,SUMIF($C$4:$C127,マスタ!$F$2,$G$4:$G127)-SUMIF($C$4:$C127,マスタ!$F$2,$H$4:$H127),"")</f>
        <v/>
      </c>
      <c r="K127" s="27" t="str">
        <f>IF(C127=マスタ!$F$3,SUMIF($C$4:$C127,マスタ!$F$3,$G$4:$G127)-SUMIF($C$4:$C127,マスタ!$F$3,$H$4:$H127),"")</f>
        <v/>
      </c>
    </row>
    <row r="128" spans="1:11" x14ac:dyDescent="0.15">
      <c r="A128" s="86">
        <v>125</v>
      </c>
      <c r="B128" s="227"/>
      <c r="C128" s="228"/>
      <c r="D128" s="228"/>
      <c r="E128" s="96" t="str">
        <f t="shared" si="8"/>
        <v/>
      </c>
      <c r="F128" s="96" t="str">
        <f t="shared" si="9"/>
        <v/>
      </c>
      <c r="G128" s="233"/>
      <c r="H128" s="234"/>
      <c r="I128" s="89" t="str">
        <f>IF(B128="","",SUM($G$4:G128)-SUM($H$4:H128))</f>
        <v/>
      </c>
      <c r="J128" s="26" t="str">
        <f>IF(C128=マスタ!$F$2,SUMIF($C$4:$C128,マスタ!$F$2,$G$4:$G128)-SUMIF($C$4:$C128,マスタ!$F$2,$H$4:$H128),"")</f>
        <v/>
      </c>
      <c r="K128" s="27" t="str">
        <f>IF(C128=マスタ!$F$3,SUMIF($C$4:$C128,マスタ!$F$3,$G$4:$G128)-SUMIF($C$4:$C128,マスタ!$F$3,$H$4:$H128),"")</f>
        <v/>
      </c>
    </row>
    <row r="129" spans="1:11" x14ac:dyDescent="0.15">
      <c r="A129" s="86">
        <v>126</v>
      </c>
      <c r="B129" s="227"/>
      <c r="C129" s="228"/>
      <c r="D129" s="228"/>
      <c r="E129" s="96" t="str">
        <f t="shared" si="8"/>
        <v/>
      </c>
      <c r="F129" s="96" t="str">
        <f t="shared" si="9"/>
        <v/>
      </c>
      <c r="G129" s="233"/>
      <c r="H129" s="234"/>
      <c r="I129" s="89" t="str">
        <f>IF(B129="","",SUM($G$4:G129)-SUM($H$4:H129))</f>
        <v/>
      </c>
      <c r="J129" s="26" t="str">
        <f>IF(C129=マスタ!$F$2,SUMIF($C$4:$C129,マスタ!$F$2,$G$4:$G129)-SUMIF($C$4:$C129,マスタ!$F$2,$H$4:$H129),"")</f>
        <v/>
      </c>
      <c r="K129" s="27" t="str">
        <f>IF(C129=マスタ!$F$3,SUMIF($C$4:$C129,マスタ!$F$3,$G$4:$G129)-SUMIF($C$4:$C129,マスタ!$F$3,$H$4:$H129),"")</f>
        <v/>
      </c>
    </row>
    <row r="130" spans="1:11" x14ac:dyDescent="0.15">
      <c r="A130" s="86">
        <v>127</v>
      </c>
      <c r="B130" s="227"/>
      <c r="C130" s="228"/>
      <c r="D130" s="228"/>
      <c r="E130" s="96" t="str">
        <f t="shared" si="8"/>
        <v/>
      </c>
      <c r="F130" s="96" t="str">
        <f t="shared" si="9"/>
        <v/>
      </c>
      <c r="G130" s="233"/>
      <c r="H130" s="234"/>
      <c r="I130" s="89" t="str">
        <f>IF(B130="","",SUM($G$4:G130)-SUM($H$4:H130))</f>
        <v/>
      </c>
      <c r="J130" s="26" t="str">
        <f>IF(C130=マスタ!$F$2,SUMIF($C$4:$C130,マスタ!$F$2,$G$4:$G130)-SUMIF($C$4:$C130,マスタ!$F$2,$H$4:$H130),"")</f>
        <v/>
      </c>
      <c r="K130" s="27" t="str">
        <f>IF(C130=マスタ!$F$3,SUMIF($C$4:$C130,マスタ!$F$3,$G$4:$G130)-SUMIF($C$4:$C130,マスタ!$F$3,$H$4:$H130),"")</f>
        <v/>
      </c>
    </row>
    <row r="131" spans="1:11" x14ac:dyDescent="0.15">
      <c r="A131" s="86">
        <v>128</v>
      </c>
      <c r="B131" s="227"/>
      <c r="C131" s="228"/>
      <c r="D131" s="228"/>
      <c r="E131" s="96" t="str">
        <f t="shared" si="8"/>
        <v/>
      </c>
      <c r="F131" s="96" t="str">
        <f t="shared" si="9"/>
        <v/>
      </c>
      <c r="G131" s="233"/>
      <c r="H131" s="234"/>
      <c r="I131" s="89" t="str">
        <f>IF(B131="","",SUM($G$4:G131)-SUM($H$4:H131))</f>
        <v/>
      </c>
      <c r="J131" s="26" t="str">
        <f>IF(C131=マスタ!$F$2,SUMIF($C$4:$C131,マスタ!$F$2,$G$4:$G131)-SUMIF($C$4:$C131,マスタ!$F$2,$H$4:$H131),"")</f>
        <v/>
      </c>
      <c r="K131" s="27" t="str">
        <f>IF(C131=マスタ!$F$3,SUMIF($C$4:$C131,マスタ!$F$3,$G$4:$G131)-SUMIF($C$4:$C131,マスタ!$F$3,$H$4:$H131),"")</f>
        <v/>
      </c>
    </row>
    <row r="132" spans="1:11" x14ac:dyDescent="0.15">
      <c r="A132" s="86">
        <v>129</v>
      </c>
      <c r="B132" s="227"/>
      <c r="C132" s="228"/>
      <c r="D132" s="228"/>
      <c r="E132" s="96" t="str">
        <f t="shared" ref="E132:E163" si="10">IFERROR(VLOOKUP(D132,科目マスタ,2,0),"")</f>
        <v/>
      </c>
      <c r="F132" s="96" t="str">
        <f t="shared" ref="F132:F163" si="11">IFERROR(VLOOKUP(D132,科目マスタ,6,0),"")</f>
        <v/>
      </c>
      <c r="G132" s="233"/>
      <c r="H132" s="234"/>
      <c r="I132" s="89" t="str">
        <f>IF(B132="","",SUM($G$4:G132)-SUM($H$4:H132))</f>
        <v/>
      </c>
      <c r="J132" s="26" t="str">
        <f>IF(C132=マスタ!$F$2,SUMIF($C$4:$C132,マスタ!$F$2,$G$4:$G132)-SUMIF($C$4:$C132,マスタ!$F$2,$H$4:$H132),"")</f>
        <v/>
      </c>
      <c r="K132" s="27" t="str">
        <f>IF(C132=マスタ!$F$3,SUMIF($C$4:$C132,マスタ!$F$3,$G$4:$G132)-SUMIF($C$4:$C132,マスタ!$F$3,$H$4:$H132),"")</f>
        <v/>
      </c>
    </row>
    <row r="133" spans="1:11" x14ac:dyDescent="0.15">
      <c r="A133" s="86">
        <v>130</v>
      </c>
      <c r="B133" s="227"/>
      <c r="C133" s="228"/>
      <c r="D133" s="228"/>
      <c r="E133" s="96" t="str">
        <f t="shared" si="10"/>
        <v/>
      </c>
      <c r="F133" s="96" t="str">
        <f t="shared" si="11"/>
        <v/>
      </c>
      <c r="G133" s="233"/>
      <c r="H133" s="234"/>
      <c r="I133" s="89" t="str">
        <f>IF(B133="","",SUM($G$4:G133)-SUM($H$4:H133))</f>
        <v/>
      </c>
      <c r="J133" s="26" t="str">
        <f>IF(C133=マスタ!$F$2,SUMIF($C$4:$C133,マスタ!$F$2,$G$4:$G133)-SUMIF($C$4:$C133,マスタ!$F$2,$H$4:$H133),"")</f>
        <v/>
      </c>
      <c r="K133" s="27" t="str">
        <f>IF(C133=マスタ!$F$3,SUMIF($C$4:$C133,マスタ!$F$3,$G$4:$G133)-SUMIF($C$4:$C133,マスタ!$F$3,$H$4:$H133),"")</f>
        <v/>
      </c>
    </row>
    <row r="134" spans="1:11" x14ac:dyDescent="0.15">
      <c r="A134" s="86">
        <v>131</v>
      </c>
      <c r="B134" s="227"/>
      <c r="C134" s="228"/>
      <c r="D134" s="228"/>
      <c r="E134" s="96" t="str">
        <f t="shared" si="10"/>
        <v/>
      </c>
      <c r="F134" s="96" t="str">
        <f t="shared" si="11"/>
        <v/>
      </c>
      <c r="G134" s="233"/>
      <c r="H134" s="234"/>
      <c r="I134" s="89" t="str">
        <f>IF(B134="","",SUM($G$4:G134)-SUM($H$4:H134))</f>
        <v/>
      </c>
      <c r="J134" s="26" t="str">
        <f>IF(C134=マスタ!$F$2,SUMIF($C$4:$C134,マスタ!$F$2,$G$4:$G134)-SUMIF($C$4:$C134,マスタ!$F$2,$H$4:$H134),"")</f>
        <v/>
      </c>
      <c r="K134" s="27" t="str">
        <f>IF(C134=マスタ!$F$3,SUMIF($C$4:$C134,マスタ!$F$3,$G$4:$G134)-SUMIF($C$4:$C134,マスタ!$F$3,$H$4:$H134),"")</f>
        <v/>
      </c>
    </row>
    <row r="135" spans="1:11" x14ac:dyDescent="0.15">
      <c r="A135" s="86">
        <v>132</v>
      </c>
      <c r="B135" s="227"/>
      <c r="C135" s="228"/>
      <c r="D135" s="228"/>
      <c r="E135" s="96" t="str">
        <f t="shared" si="10"/>
        <v/>
      </c>
      <c r="F135" s="96" t="str">
        <f t="shared" si="11"/>
        <v/>
      </c>
      <c r="G135" s="233"/>
      <c r="H135" s="234"/>
      <c r="I135" s="89" t="str">
        <f>IF(B135="","",SUM($G$4:G135)-SUM($H$4:H135))</f>
        <v/>
      </c>
      <c r="J135" s="26" t="str">
        <f>IF(C135=マスタ!$F$2,SUMIF($C$4:$C135,マスタ!$F$2,$G$4:$G135)-SUMIF($C$4:$C135,マスタ!$F$2,$H$4:$H135),"")</f>
        <v/>
      </c>
      <c r="K135" s="27" t="str">
        <f>IF(C135=マスタ!$F$3,SUMIF($C$4:$C135,マスタ!$F$3,$G$4:$G135)-SUMIF($C$4:$C135,マスタ!$F$3,$H$4:$H135),"")</f>
        <v/>
      </c>
    </row>
    <row r="136" spans="1:11" x14ac:dyDescent="0.15">
      <c r="A136" s="86">
        <v>133</v>
      </c>
      <c r="B136" s="227"/>
      <c r="C136" s="228"/>
      <c r="D136" s="228"/>
      <c r="E136" s="96" t="str">
        <f t="shared" si="10"/>
        <v/>
      </c>
      <c r="F136" s="96" t="str">
        <f t="shared" si="11"/>
        <v/>
      </c>
      <c r="G136" s="233"/>
      <c r="H136" s="234"/>
      <c r="I136" s="89" t="str">
        <f>IF(B136="","",SUM($G$4:G136)-SUM($H$4:H136))</f>
        <v/>
      </c>
      <c r="J136" s="26" t="str">
        <f>IF(C136=マスタ!$F$2,SUMIF($C$4:$C136,マスタ!$F$2,$G$4:$G136)-SUMIF($C$4:$C136,マスタ!$F$2,$H$4:$H136),"")</f>
        <v/>
      </c>
      <c r="K136" s="27" t="str">
        <f>IF(C136=マスタ!$F$3,SUMIF($C$4:$C136,マスタ!$F$3,$G$4:$G136)-SUMIF($C$4:$C136,マスタ!$F$3,$H$4:$H136),"")</f>
        <v/>
      </c>
    </row>
    <row r="137" spans="1:11" x14ac:dyDescent="0.15">
      <c r="A137" s="86">
        <v>134</v>
      </c>
      <c r="B137" s="227"/>
      <c r="C137" s="228"/>
      <c r="D137" s="228"/>
      <c r="E137" s="96" t="str">
        <f t="shared" si="10"/>
        <v/>
      </c>
      <c r="F137" s="96" t="str">
        <f t="shared" si="11"/>
        <v/>
      </c>
      <c r="G137" s="233"/>
      <c r="H137" s="234"/>
      <c r="I137" s="89" t="str">
        <f>IF(B137="","",SUM($G$4:G137)-SUM($H$4:H137))</f>
        <v/>
      </c>
      <c r="J137" s="26" t="str">
        <f>IF(C137=マスタ!$F$2,SUMIF($C$4:$C137,マスタ!$F$2,$G$4:$G137)-SUMIF($C$4:$C137,マスタ!$F$2,$H$4:$H137),"")</f>
        <v/>
      </c>
      <c r="K137" s="27" t="str">
        <f>IF(C137=マスタ!$F$3,SUMIF($C$4:$C137,マスタ!$F$3,$G$4:$G137)-SUMIF($C$4:$C137,マスタ!$F$3,$H$4:$H137),"")</f>
        <v/>
      </c>
    </row>
    <row r="138" spans="1:11" x14ac:dyDescent="0.15">
      <c r="A138" s="86">
        <v>135</v>
      </c>
      <c r="B138" s="227"/>
      <c r="C138" s="228"/>
      <c r="D138" s="228"/>
      <c r="E138" s="96" t="str">
        <f t="shared" si="10"/>
        <v/>
      </c>
      <c r="F138" s="96" t="str">
        <f t="shared" si="11"/>
        <v/>
      </c>
      <c r="G138" s="233"/>
      <c r="H138" s="234"/>
      <c r="I138" s="89" t="str">
        <f>IF(B138="","",SUM($G$4:G138)-SUM($H$4:H138))</f>
        <v/>
      </c>
      <c r="J138" s="26" t="str">
        <f>IF(C138=マスタ!$F$2,SUMIF($C$4:$C138,マスタ!$F$2,$G$4:$G138)-SUMIF($C$4:$C138,マスタ!$F$2,$H$4:$H138),"")</f>
        <v/>
      </c>
      <c r="K138" s="27" t="str">
        <f>IF(C138=マスタ!$F$3,SUMIF($C$4:$C138,マスタ!$F$3,$G$4:$G138)-SUMIF($C$4:$C138,マスタ!$F$3,$H$4:$H138),"")</f>
        <v/>
      </c>
    </row>
    <row r="139" spans="1:11" x14ac:dyDescent="0.15">
      <c r="A139" s="86">
        <v>136</v>
      </c>
      <c r="B139" s="227"/>
      <c r="C139" s="228"/>
      <c r="D139" s="228"/>
      <c r="E139" s="96" t="str">
        <f t="shared" si="10"/>
        <v/>
      </c>
      <c r="F139" s="96" t="str">
        <f t="shared" si="11"/>
        <v/>
      </c>
      <c r="G139" s="233"/>
      <c r="H139" s="234"/>
      <c r="I139" s="89" t="str">
        <f>IF(B139="","",SUM($G$4:G139)-SUM($H$4:H139))</f>
        <v/>
      </c>
      <c r="J139" s="26" t="str">
        <f>IF(C139=マスタ!$F$2,SUMIF($C$4:$C139,マスタ!$F$2,$G$4:$G139)-SUMIF($C$4:$C139,マスタ!$F$2,$H$4:$H139),"")</f>
        <v/>
      </c>
      <c r="K139" s="27" t="str">
        <f>IF(C139=マスタ!$F$3,SUMIF($C$4:$C139,マスタ!$F$3,$G$4:$G139)-SUMIF($C$4:$C139,マスタ!$F$3,$H$4:$H139),"")</f>
        <v/>
      </c>
    </row>
    <row r="140" spans="1:11" x14ac:dyDescent="0.15">
      <c r="A140" s="86">
        <v>137</v>
      </c>
      <c r="B140" s="227"/>
      <c r="C140" s="228"/>
      <c r="D140" s="228"/>
      <c r="E140" s="96" t="str">
        <f t="shared" si="10"/>
        <v/>
      </c>
      <c r="F140" s="96" t="str">
        <f t="shared" si="11"/>
        <v/>
      </c>
      <c r="G140" s="233"/>
      <c r="H140" s="234"/>
      <c r="I140" s="89" t="str">
        <f>IF(B140="","",SUM($G$4:G140)-SUM($H$4:H140))</f>
        <v/>
      </c>
      <c r="J140" s="26" t="str">
        <f>IF(C140=マスタ!$F$2,SUMIF($C$4:$C140,マスタ!$F$2,$G$4:$G140)-SUMIF($C$4:$C140,マスタ!$F$2,$H$4:$H140),"")</f>
        <v/>
      </c>
      <c r="K140" s="27" t="str">
        <f>IF(C140=マスタ!$F$3,SUMIF($C$4:$C140,マスタ!$F$3,$G$4:$G140)-SUMIF($C$4:$C140,マスタ!$F$3,$H$4:$H140),"")</f>
        <v/>
      </c>
    </row>
    <row r="141" spans="1:11" x14ac:dyDescent="0.15">
      <c r="A141" s="86">
        <v>138</v>
      </c>
      <c r="B141" s="227"/>
      <c r="C141" s="228"/>
      <c r="D141" s="228"/>
      <c r="E141" s="96" t="str">
        <f t="shared" si="10"/>
        <v/>
      </c>
      <c r="F141" s="96" t="str">
        <f t="shared" si="11"/>
        <v/>
      </c>
      <c r="G141" s="233"/>
      <c r="H141" s="234"/>
      <c r="I141" s="89" t="str">
        <f>IF(B141="","",SUM($G$4:G141)-SUM($H$4:H141))</f>
        <v/>
      </c>
      <c r="J141" s="26" t="str">
        <f>IF(C141=マスタ!$F$2,SUMIF($C$4:$C141,マスタ!$F$2,$G$4:$G141)-SUMIF($C$4:$C141,マスタ!$F$2,$H$4:$H141),"")</f>
        <v/>
      </c>
      <c r="K141" s="27" t="str">
        <f>IF(C141=マスタ!$F$3,SUMIF($C$4:$C141,マスタ!$F$3,$G$4:$G141)-SUMIF($C$4:$C141,マスタ!$F$3,$H$4:$H141),"")</f>
        <v/>
      </c>
    </row>
    <row r="142" spans="1:11" x14ac:dyDescent="0.15">
      <c r="A142" s="86">
        <v>139</v>
      </c>
      <c r="B142" s="227"/>
      <c r="C142" s="228"/>
      <c r="D142" s="228"/>
      <c r="E142" s="96" t="str">
        <f t="shared" si="10"/>
        <v/>
      </c>
      <c r="F142" s="96" t="str">
        <f t="shared" si="11"/>
        <v/>
      </c>
      <c r="G142" s="233"/>
      <c r="H142" s="234"/>
      <c r="I142" s="89" t="str">
        <f>IF(B142="","",SUM($G$4:G142)-SUM($H$4:H142))</f>
        <v/>
      </c>
      <c r="J142" s="26" t="str">
        <f>IF(C142=マスタ!$F$2,SUMIF($C$4:$C142,マスタ!$F$2,$G$4:$G142)-SUMIF($C$4:$C142,マスタ!$F$2,$H$4:$H142),"")</f>
        <v/>
      </c>
      <c r="K142" s="27" t="str">
        <f>IF(C142=マスタ!$F$3,SUMIF($C$4:$C142,マスタ!$F$3,$G$4:$G142)-SUMIF($C$4:$C142,マスタ!$F$3,$H$4:$H142),"")</f>
        <v/>
      </c>
    </row>
    <row r="143" spans="1:11" x14ac:dyDescent="0.15">
      <c r="A143" s="86">
        <v>140</v>
      </c>
      <c r="B143" s="227"/>
      <c r="C143" s="228"/>
      <c r="D143" s="228"/>
      <c r="E143" s="96" t="str">
        <f t="shared" si="10"/>
        <v/>
      </c>
      <c r="F143" s="96" t="str">
        <f t="shared" si="11"/>
        <v/>
      </c>
      <c r="G143" s="233"/>
      <c r="H143" s="234"/>
      <c r="I143" s="89" t="str">
        <f>IF(B143="","",SUM($G$4:G143)-SUM($H$4:H143))</f>
        <v/>
      </c>
      <c r="J143" s="26" t="str">
        <f>IF(C143=マスタ!$F$2,SUMIF($C$4:$C143,マスタ!$F$2,$G$4:$G143)-SUMIF($C$4:$C143,マスタ!$F$2,$H$4:$H143),"")</f>
        <v/>
      </c>
      <c r="K143" s="27" t="str">
        <f>IF(C143=マスタ!$F$3,SUMIF($C$4:$C143,マスタ!$F$3,$G$4:$G143)-SUMIF($C$4:$C143,マスタ!$F$3,$H$4:$H143),"")</f>
        <v/>
      </c>
    </row>
    <row r="144" spans="1:11" x14ac:dyDescent="0.15">
      <c r="A144" s="86">
        <v>141</v>
      </c>
      <c r="B144" s="227"/>
      <c r="C144" s="228"/>
      <c r="D144" s="228"/>
      <c r="E144" s="96" t="str">
        <f t="shared" si="10"/>
        <v/>
      </c>
      <c r="F144" s="96" t="str">
        <f t="shared" si="11"/>
        <v/>
      </c>
      <c r="G144" s="233"/>
      <c r="H144" s="234"/>
      <c r="I144" s="89" t="str">
        <f>IF(B144="","",SUM($G$4:G144)-SUM($H$4:H144))</f>
        <v/>
      </c>
      <c r="J144" s="26" t="str">
        <f>IF(C144=マスタ!$F$2,SUMIF($C$4:$C144,マスタ!$F$2,$G$4:$G144)-SUMIF($C$4:$C144,マスタ!$F$2,$H$4:$H144),"")</f>
        <v/>
      </c>
      <c r="K144" s="27" t="str">
        <f>IF(C144=マスタ!$F$3,SUMIF($C$4:$C144,マスタ!$F$3,$G$4:$G144)-SUMIF($C$4:$C144,マスタ!$F$3,$H$4:$H144),"")</f>
        <v/>
      </c>
    </row>
    <row r="145" spans="1:11" x14ac:dyDescent="0.15">
      <c r="A145" s="86">
        <v>142</v>
      </c>
      <c r="B145" s="227"/>
      <c r="C145" s="228"/>
      <c r="D145" s="228"/>
      <c r="E145" s="96" t="str">
        <f t="shared" si="10"/>
        <v/>
      </c>
      <c r="F145" s="96" t="str">
        <f t="shared" si="11"/>
        <v/>
      </c>
      <c r="G145" s="233"/>
      <c r="H145" s="234"/>
      <c r="I145" s="89" t="str">
        <f>IF(B145="","",SUM($G$4:G145)-SUM($H$4:H145))</f>
        <v/>
      </c>
      <c r="J145" s="26" t="str">
        <f>IF(C145=マスタ!$F$2,SUMIF($C$4:$C145,マスタ!$F$2,$G$4:$G145)-SUMIF($C$4:$C145,マスタ!$F$2,$H$4:$H145),"")</f>
        <v/>
      </c>
      <c r="K145" s="27" t="str">
        <f>IF(C145=マスタ!$F$3,SUMIF($C$4:$C145,マスタ!$F$3,$G$4:$G145)-SUMIF($C$4:$C145,マスタ!$F$3,$H$4:$H145),"")</f>
        <v/>
      </c>
    </row>
    <row r="146" spans="1:11" x14ac:dyDescent="0.15">
      <c r="A146" s="86">
        <v>143</v>
      </c>
      <c r="B146" s="227"/>
      <c r="C146" s="228"/>
      <c r="D146" s="228"/>
      <c r="E146" s="96" t="str">
        <f t="shared" si="10"/>
        <v/>
      </c>
      <c r="F146" s="96" t="str">
        <f t="shared" si="11"/>
        <v/>
      </c>
      <c r="G146" s="233"/>
      <c r="H146" s="234"/>
      <c r="I146" s="89" t="str">
        <f>IF(B146="","",SUM($G$4:G146)-SUM($H$4:H146))</f>
        <v/>
      </c>
      <c r="J146" s="26" t="str">
        <f>IF(C146=マスタ!$F$2,SUMIF($C$4:$C146,マスタ!$F$2,$G$4:$G146)-SUMIF($C$4:$C146,マスタ!$F$2,$H$4:$H146),"")</f>
        <v/>
      </c>
      <c r="K146" s="27" t="str">
        <f>IF(C146=マスタ!$F$3,SUMIF($C$4:$C146,マスタ!$F$3,$G$4:$G146)-SUMIF($C$4:$C146,マスタ!$F$3,$H$4:$H146),"")</f>
        <v/>
      </c>
    </row>
    <row r="147" spans="1:11" x14ac:dyDescent="0.15">
      <c r="A147" s="86">
        <v>144</v>
      </c>
      <c r="B147" s="227"/>
      <c r="C147" s="228"/>
      <c r="D147" s="228"/>
      <c r="E147" s="96" t="str">
        <f t="shared" si="10"/>
        <v/>
      </c>
      <c r="F147" s="96" t="str">
        <f t="shared" si="11"/>
        <v/>
      </c>
      <c r="G147" s="233"/>
      <c r="H147" s="234"/>
      <c r="I147" s="89" t="str">
        <f>IF(B147="","",SUM($G$4:G147)-SUM($H$4:H147))</f>
        <v/>
      </c>
      <c r="J147" s="26" t="str">
        <f>IF(C147=マスタ!$F$2,SUMIF($C$4:$C147,マスタ!$F$2,$G$4:$G147)-SUMIF($C$4:$C147,マスタ!$F$2,$H$4:$H147),"")</f>
        <v/>
      </c>
      <c r="K147" s="27" t="str">
        <f>IF(C147=マスタ!$F$3,SUMIF($C$4:$C147,マスタ!$F$3,$G$4:$G147)-SUMIF($C$4:$C147,マスタ!$F$3,$H$4:$H147),"")</f>
        <v/>
      </c>
    </row>
    <row r="148" spans="1:11" x14ac:dyDescent="0.15">
      <c r="A148" s="86">
        <v>145</v>
      </c>
      <c r="B148" s="227"/>
      <c r="C148" s="228"/>
      <c r="D148" s="228"/>
      <c r="E148" s="96" t="str">
        <f t="shared" si="10"/>
        <v/>
      </c>
      <c r="F148" s="96" t="str">
        <f t="shared" si="11"/>
        <v/>
      </c>
      <c r="G148" s="233"/>
      <c r="H148" s="234"/>
      <c r="I148" s="89" t="str">
        <f>IF(B148="","",SUM($G$4:G148)-SUM($H$4:H148))</f>
        <v/>
      </c>
      <c r="J148" s="26" t="str">
        <f>IF(C148=マスタ!$F$2,SUMIF($C$4:$C148,マスタ!$F$2,$G$4:$G148)-SUMIF($C$4:$C148,マスタ!$F$2,$H$4:$H148),"")</f>
        <v/>
      </c>
      <c r="K148" s="27" t="str">
        <f>IF(C148=マスタ!$F$3,SUMIF($C$4:$C148,マスタ!$F$3,$G$4:$G148)-SUMIF($C$4:$C148,マスタ!$F$3,$H$4:$H148),"")</f>
        <v/>
      </c>
    </row>
    <row r="149" spans="1:11" x14ac:dyDescent="0.15">
      <c r="A149" s="86">
        <v>146</v>
      </c>
      <c r="B149" s="227"/>
      <c r="C149" s="228"/>
      <c r="D149" s="228"/>
      <c r="E149" s="96" t="str">
        <f t="shared" si="10"/>
        <v/>
      </c>
      <c r="F149" s="96" t="str">
        <f t="shared" si="11"/>
        <v/>
      </c>
      <c r="G149" s="233"/>
      <c r="H149" s="234"/>
      <c r="I149" s="89" t="str">
        <f>IF(B149="","",SUM($G$4:G149)-SUM($H$4:H149))</f>
        <v/>
      </c>
      <c r="J149" s="26" t="str">
        <f>IF(C149=マスタ!$F$2,SUMIF($C$4:$C149,マスタ!$F$2,$G$4:$G149)-SUMIF($C$4:$C149,マスタ!$F$2,$H$4:$H149),"")</f>
        <v/>
      </c>
      <c r="K149" s="27" t="str">
        <f>IF(C149=マスタ!$F$3,SUMIF($C$4:$C149,マスタ!$F$3,$G$4:$G149)-SUMIF($C$4:$C149,マスタ!$F$3,$H$4:$H149),"")</f>
        <v/>
      </c>
    </row>
    <row r="150" spans="1:11" x14ac:dyDescent="0.15">
      <c r="A150" s="86">
        <v>147</v>
      </c>
      <c r="B150" s="227"/>
      <c r="C150" s="228"/>
      <c r="D150" s="228"/>
      <c r="E150" s="96" t="str">
        <f t="shared" si="10"/>
        <v/>
      </c>
      <c r="F150" s="96" t="str">
        <f t="shared" si="11"/>
        <v/>
      </c>
      <c r="G150" s="233"/>
      <c r="H150" s="234"/>
      <c r="I150" s="89" t="str">
        <f>IF(B150="","",SUM($G$4:G150)-SUM($H$4:H150))</f>
        <v/>
      </c>
      <c r="J150" s="26" t="str">
        <f>IF(C150=マスタ!$F$2,SUMIF($C$4:$C150,マスタ!$F$2,$G$4:$G150)-SUMIF($C$4:$C150,マスタ!$F$2,$H$4:$H150),"")</f>
        <v/>
      </c>
      <c r="K150" s="27" t="str">
        <f>IF(C150=マスタ!$F$3,SUMIF($C$4:$C150,マスタ!$F$3,$G$4:$G150)-SUMIF($C$4:$C150,マスタ!$F$3,$H$4:$H150),"")</f>
        <v/>
      </c>
    </row>
    <row r="151" spans="1:11" x14ac:dyDescent="0.15">
      <c r="A151" s="86">
        <v>148</v>
      </c>
      <c r="B151" s="227"/>
      <c r="C151" s="228"/>
      <c r="D151" s="228"/>
      <c r="E151" s="96" t="str">
        <f t="shared" si="10"/>
        <v/>
      </c>
      <c r="F151" s="96" t="str">
        <f t="shared" si="11"/>
        <v/>
      </c>
      <c r="G151" s="233"/>
      <c r="H151" s="234"/>
      <c r="I151" s="89" t="str">
        <f>IF(B151="","",SUM($G$4:G151)-SUM($H$4:H151))</f>
        <v/>
      </c>
      <c r="J151" s="26" t="str">
        <f>IF(C151=マスタ!$F$2,SUMIF($C$4:$C151,マスタ!$F$2,$G$4:$G151)-SUMIF($C$4:$C151,マスタ!$F$2,$H$4:$H151),"")</f>
        <v/>
      </c>
      <c r="K151" s="27" t="str">
        <f>IF(C151=マスタ!$F$3,SUMIF($C$4:$C151,マスタ!$F$3,$G$4:$G151)-SUMIF($C$4:$C151,マスタ!$F$3,$H$4:$H151),"")</f>
        <v/>
      </c>
    </row>
    <row r="152" spans="1:11" x14ac:dyDescent="0.15">
      <c r="A152" s="86">
        <v>149</v>
      </c>
      <c r="B152" s="227"/>
      <c r="C152" s="228"/>
      <c r="D152" s="228"/>
      <c r="E152" s="96" t="str">
        <f t="shared" si="10"/>
        <v/>
      </c>
      <c r="F152" s="96" t="str">
        <f t="shared" si="11"/>
        <v/>
      </c>
      <c r="G152" s="233"/>
      <c r="H152" s="234"/>
      <c r="I152" s="89" t="str">
        <f>IF(B152="","",SUM($G$4:G152)-SUM($H$4:H152))</f>
        <v/>
      </c>
      <c r="J152" s="26" t="str">
        <f>IF(C152=マスタ!$F$2,SUMIF($C$4:$C152,マスタ!$F$2,$G$4:$G152)-SUMIF($C$4:$C152,マスタ!$F$2,$H$4:$H152),"")</f>
        <v/>
      </c>
      <c r="K152" s="27" t="str">
        <f>IF(C152=マスタ!$F$3,SUMIF($C$4:$C152,マスタ!$F$3,$G$4:$G152)-SUMIF($C$4:$C152,マスタ!$F$3,$H$4:$H152),"")</f>
        <v/>
      </c>
    </row>
    <row r="153" spans="1:11" x14ac:dyDescent="0.15">
      <c r="A153" s="86">
        <v>150</v>
      </c>
      <c r="B153" s="227"/>
      <c r="C153" s="228"/>
      <c r="D153" s="228"/>
      <c r="E153" s="96" t="str">
        <f t="shared" si="10"/>
        <v/>
      </c>
      <c r="F153" s="96" t="str">
        <f t="shared" si="11"/>
        <v/>
      </c>
      <c r="G153" s="233"/>
      <c r="H153" s="234"/>
      <c r="I153" s="89" t="str">
        <f>IF(B153="","",SUM($G$4:G153)-SUM($H$4:H153))</f>
        <v/>
      </c>
      <c r="J153" s="26" t="str">
        <f>IF(C153=マスタ!$F$2,SUMIF($C$4:$C153,マスタ!$F$2,$G$4:$G153)-SUMIF($C$4:$C153,マスタ!$F$2,$H$4:$H153),"")</f>
        <v/>
      </c>
      <c r="K153" s="27" t="str">
        <f>IF(C153=マスタ!$F$3,SUMIF($C$4:$C153,マスタ!$F$3,$G$4:$G153)-SUMIF($C$4:$C153,マスタ!$F$3,$H$4:$H153),"")</f>
        <v/>
      </c>
    </row>
    <row r="154" spans="1:11" x14ac:dyDescent="0.15">
      <c r="A154" s="86">
        <v>151</v>
      </c>
      <c r="B154" s="227"/>
      <c r="C154" s="228"/>
      <c r="D154" s="228"/>
      <c r="E154" s="96" t="str">
        <f t="shared" si="10"/>
        <v/>
      </c>
      <c r="F154" s="96" t="str">
        <f t="shared" si="11"/>
        <v/>
      </c>
      <c r="G154" s="233"/>
      <c r="H154" s="234"/>
      <c r="I154" s="89" t="str">
        <f>IF(B154="","",SUM($G$4:G154)-SUM($H$4:H154))</f>
        <v/>
      </c>
      <c r="J154" s="26" t="str">
        <f>IF(C154=マスタ!$F$2,SUMIF($C$4:$C154,マスタ!$F$2,$G$4:$G154)-SUMIF($C$4:$C154,マスタ!$F$2,$H$4:$H154),"")</f>
        <v/>
      </c>
      <c r="K154" s="27" t="str">
        <f>IF(C154=マスタ!$F$3,SUMIF($C$4:$C154,マスタ!$F$3,$G$4:$G154)-SUMIF($C$4:$C154,マスタ!$F$3,$H$4:$H154),"")</f>
        <v/>
      </c>
    </row>
    <row r="155" spans="1:11" x14ac:dyDescent="0.15">
      <c r="A155" s="86">
        <v>152</v>
      </c>
      <c r="B155" s="227"/>
      <c r="C155" s="228"/>
      <c r="D155" s="228"/>
      <c r="E155" s="96" t="str">
        <f t="shared" si="10"/>
        <v/>
      </c>
      <c r="F155" s="96" t="str">
        <f t="shared" si="11"/>
        <v/>
      </c>
      <c r="G155" s="233"/>
      <c r="H155" s="234"/>
      <c r="I155" s="89" t="str">
        <f>IF(B155="","",SUM($G$4:G155)-SUM($H$4:H155))</f>
        <v/>
      </c>
      <c r="J155" s="26" t="str">
        <f>IF(C155=マスタ!$F$2,SUMIF($C$4:$C155,マスタ!$F$2,$G$4:$G155)-SUMIF($C$4:$C155,マスタ!$F$2,$H$4:$H155),"")</f>
        <v/>
      </c>
      <c r="K155" s="27" t="str">
        <f>IF(C155=マスタ!$F$3,SUMIF($C$4:$C155,マスタ!$F$3,$G$4:$G155)-SUMIF($C$4:$C155,マスタ!$F$3,$H$4:$H155),"")</f>
        <v/>
      </c>
    </row>
    <row r="156" spans="1:11" x14ac:dyDescent="0.15">
      <c r="A156" s="86">
        <v>153</v>
      </c>
      <c r="B156" s="227"/>
      <c r="C156" s="228"/>
      <c r="D156" s="228"/>
      <c r="E156" s="96" t="str">
        <f t="shared" si="10"/>
        <v/>
      </c>
      <c r="F156" s="96" t="str">
        <f t="shared" si="11"/>
        <v/>
      </c>
      <c r="G156" s="233"/>
      <c r="H156" s="234"/>
      <c r="I156" s="89" t="str">
        <f>IF(B156="","",SUM($G$4:G156)-SUM($H$4:H156))</f>
        <v/>
      </c>
      <c r="J156" s="26" t="str">
        <f>IF(C156=マスタ!$F$2,SUMIF($C$4:$C156,マスタ!$F$2,$G$4:$G156)-SUMIF($C$4:$C156,マスタ!$F$2,$H$4:$H156),"")</f>
        <v/>
      </c>
      <c r="K156" s="27" t="str">
        <f>IF(C156=マスタ!$F$3,SUMIF($C$4:$C156,マスタ!$F$3,$G$4:$G156)-SUMIF($C$4:$C156,マスタ!$F$3,$H$4:$H156),"")</f>
        <v/>
      </c>
    </row>
    <row r="157" spans="1:11" x14ac:dyDescent="0.15">
      <c r="A157" s="86">
        <v>154</v>
      </c>
      <c r="B157" s="227"/>
      <c r="C157" s="228"/>
      <c r="D157" s="228"/>
      <c r="E157" s="96" t="str">
        <f t="shared" si="10"/>
        <v/>
      </c>
      <c r="F157" s="96" t="str">
        <f t="shared" si="11"/>
        <v/>
      </c>
      <c r="G157" s="233"/>
      <c r="H157" s="234"/>
      <c r="I157" s="89" t="str">
        <f>IF(B157="","",SUM($G$4:G157)-SUM($H$4:H157))</f>
        <v/>
      </c>
      <c r="J157" s="26" t="str">
        <f>IF(C157=マスタ!$F$2,SUMIF($C$4:$C157,マスタ!$F$2,$G$4:$G157)-SUMIF($C$4:$C157,マスタ!$F$2,$H$4:$H157),"")</f>
        <v/>
      </c>
      <c r="K157" s="27" t="str">
        <f>IF(C157=マスタ!$F$3,SUMIF($C$4:$C157,マスタ!$F$3,$G$4:$G157)-SUMIF($C$4:$C157,マスタ!$F$3,$H$4:$H157),"")</f>
        <v/>
      </c>
    </row>
    <row r="158" spans="1:11" x14ac:dyDescent="0.15">
      <c r="A158" s="86">
        <v>155</v>
      </c>
      <c r="B158" s="227"/>
      <c r="C158" s="228"/>
      <c r="D158" s="228"/>
      <c r="E158" s="96" t="str">
        <f t="shared" si="10"/>
        <v/>
      </c>
      <c r="F158" s="96" t="str">
        <f t="shared" si="11"/>
        <v/>
      </c>
      <c r="G158" s="233"/>
      <c r="H158" s="234"/>
      <c r="I158" s="89" t="str">
        <f>IF(B158="","",SUM($G$4:G158)-SUM($H$4:H158))</f>
        <v/>
      </c>
      <c r="J158" s="26" t="str">
        <f>IF(C158=マスタ!$F$2,SUMIF($C$4:$C158,マスタ!$F$2,$G$4:$G158)-SUMIF($C$4:$C158,マスタ!$F$2,$H$4:$H158),"")</f>
        <v/>
      </c>
      <c r="K158" s="27" t="str">
        <f>IF(C158=マスタ!$F$3,SUMIF($C$4:$C158,マスタ!$F$3,$G$4:$G158)-SUMIF($C$4:$C158,マスタ!$F$3,$H$4:$H158),"")</f>
        <v/>
      </c>
    </row>
    <row r="159" spans="1:11" x14ac:dyDescent="0.15">
      <c r="A159" s="86">
        <v>156</v>
      </c>
      <c r="B159" s="227"/>
      <c r="C159" s="228"/>
      <c r="D159" s="228"/>
      <c r="E159" s="96" t="str">
        <f t="shared" si="10"/>
        <v/>
      </c>
      <c r="F159" s="96" t="str">
        <f t="shared" si="11"/>
        <v/>
      </c>
      <c r="G159" s="233"/>
      <c r="H159" s="234"/>
      <c r="I159" s="89" t="str">
        <f>IF(B159="","",SUM($G$4:G159)-SUM($H$4:H159))</f>
        <v/>
      </c>
      <c r="J159" s="26" t="str">
        <f>IF(C159=マスタ!$F$2,SUMIF($C$4:$C159,マスタ!$F$2,$G$4:$G159)-SUMIF($C$4:$C159,マスタ!$F$2,$H$4:$H159),"")</f>
        <v/>
      </c>
      <c r="K159" s="27" t="str">
        <f>IF(C159=マスタ!$F$3,SUMIF($C$4:$C159,マスタ!$F$3,$G$4:$G159)-SUMIF($C$4:$C159,マスタ!$F$3,$H$4:$H159),"")</f>
        <v/>
      </c>
    </row>
    <row r="160" spans="1:11" x14ac:dyDescent="0.15">
      <c r="A160" s="86">
        <v>157</v>
      </c>
      <c r="B160" s="227"/>
      <c r="C160" s="228"/>
      <c r="D160" s="228"/>
      <c r="E160" s="96" t="str">
        <f t="shared" si="10"/>
        <v/>
      </c>
      <c r="F160" s="96" t="str">
        <f t="shared" si="11"/>
        <v/>
      </c>
      <c r="G160" s="233"/>
      <c r="H160" s="234"/>
      <c r="I160" s="89" t="str">
        <f>IF(B160="","",SUM($G$4:G160)-SUM($H$4:H160))</f>
        <v/>
      </c>
      <c r="J160" s="26" t="str">
        <f>IF(C160=マスタ!$F$2,SUMIF($C$4:$C160,マスタ!$F$2,$G$4:$G160)-SUMIF($C$4:$C160,マスタ!$F$2,$H$4:$H160),"")</f>
        <v/>
      </c>
      <c r="K160" s="27" t="str">
        <f>IF(C160=マスタ!$F$3,SUMIF($C$4:$C160,マスタ!$F$3,$G$4:$G160)-SUMIF($C$4:$C160,マスタ!$F$3,$H$4:$H160),"")</f>
        <v/>
      </c>
    </row>
    <row r="161" spans="1:11" x14ac:dyDescent="0.15">
      <c r="A161" s="86">
        <v>158</v>
      </c>
      <c r="B161" s="227"/>
      <c r="C161" s="228"/>
      <c r="D161" s="228"/>
      <c r="E161" s="96" t="str">
        <f t="shared" si="10"/>
        <v/>
      </c>
      <c r="F161" s="96" t="str">
        <f t="shared" si="11"/>
        <v/>
      </c>
      <c r="G161" s="233"/>
      <c r="H161" s="234"/>
      <c r="I161" s="89" t="str">
        <f>IF(B161="","",SUM($G$4:G161)-SUM($H$4:H161))</f>
        <v/>
      </c>
      <c r="J161" s="26" t="str">
        <f>IF(C161=マスタ!$F$2,SUMIF($C$4:$C161,マスタ!$F$2,$G$4:$G161)-SUMIF($C$4:$C161,マスタ!$F$2,$H$4:$H161),"")</f>
        <v/>
      </c>
      <c r="K161" s="27" t="str">
        <f>IF(C161=マスタ!$F$3,SUMIF($C$4:$C161,マスタ!$F$3,$G$4:$G161)-SUMIF($C$4:$C161,マスタ!$F$3,$H$4:$H161),"")</f>
        <v/>
      </c>
    </row>
    <row r="162" spans="1:11" x14ac:dyDescent="0.15">
      <c r="A162" s="86">
        <v>159</v>
      </c>
      <c r="B162" s="227"/>
      <c r="C162" s="228"/>
      <c r="D162" s="228"/>
      <c r="E162" s="96" t="str">
        <f t="shared" si="10"/>
        <v/>
      </c>
      <c r="F162" s="96" t="str">
        <f t="shared" si="11"/>
        <v/>
      </c>
      <c r="G162" s="233"/>
      <c r="H162" s="234"/>
      <c r="I162" s="89" t="str">
        <f>IF(B162="","",SUM($G$4:G162)-SUM($H$4:H162))</f>
        <v/>
      </c>
      <c r="J162" s="26" t="str">
        <f>IF(C162=マスタ!$F$2,SUMIF($C$4:$C162,マスタ!$F$2,$G$4:$G162)-SUMIF($C$4:$C162,マスタ!$F$2,$H$4:$H162),"")</f>
        <v/>
      </c>
      <c r="K162" s="27" t="str">
        <f>IF(C162=マスタ!$F$3,SUMIF($C$4:$C162,マスタ!$F$3,$G$4:$G162)-SUMIF($C$4:$C162,マスタ!$F$3,$H$4:$H162),"")</f>
        <v/>
      </c>
    </row>
    <row r="163" spans="1:11" x14ac:dyDescent="0.15">
      <c r="A163" s="86">
        <v>160</v>
      </c>
      <c r="B163" s="227"/>
      <c r="C163" s="228"/>
      <c r="D163" s="228"/>
      <c r="E163" s="96" t="str">
        <f t="shared" si="10"/>
        <v/>
      </c>
      <c r="F163" s="96" t="str">
        <f t="shared" si="11"/>
        <v/>
      </c>
      <c r="G163" s="233"/>
      <c r="H163" s="234"/>
      <c r="I163" s="89" t="str">
        <f>IF(B163="","",SUM($G$4:G163)-SUM($H$4:H163))</f>
        <v/>
      </c>
      <c r="J163" s="26" t="str">
        <f>IF(C163=マスタ!$F$2,SUMIF($C$4:$C163,マスタ!$F$2,$G$4:$G163)-SUMIF($C$4:$C163,マスタ!$F$2,$H$4:$H163),"")</f>
        <v/>
      </c>
      <c r="K163" s="27" t="str">
        <f>IF(C163=マスタ!$F$3,SUMIF($C$4:$C163,マスタ!$F$3,$G$4:$G163)-SUMIF($C$4:$C163,マスタ!$F$3,$H$4:$H163),"")</f>
        <v/>
      </c>
    </row>
    <row r="164" spans="1:11" x14ac:dyDescent="0.15">
      <c r="A164" s="86">
        <v>161</v>
      </c>
      <c r="B164" s="227"/>
      <c r="C164" s="228"/>
      <c r="D164" s="228"/>
      <c r="E164" s="96" t="str">
        <f t="shared" ref="E164:E195" si="12">IFERROR(VLOOKUP(D164,科目マスタ,2,0),"")</f>
        <v/>
      </c>
      <c r="F164" s="96" t="str">
        <f t="shared" ref="F164:F195" si="13">IFERROR(VLOOKUP(D164,科目マスタ,6,0),"")</f>
        <v/>
      </c>
      <c r="G164" s="233"/>
      <c r="H164" s="234"/>
      <c r="I164" s="89" t="str">
        <f>IF(B164="","",SUM($G$4:G164)-SUM($H$4:H164))</f>
        <v/>
      </c>
      <c r="J164" s="26" t="str">
        <f>IF(C164=マスタ!$F$2,SUMIF($C$4:$C164,マスタ!$F$2,$G$4:$G164)-SUMIF($C$4:$C164,マスタ!$F$2,$H$4:$H164),"")</f>
        <v/>
      </c>
      <c r="K164" s="27" t="str">
        <f>IF(C164=マスタ!$F$3,SUMIF($C$4:$C164,マスタ!$F$3,$G$4:$G164)-SUMIF($C$4:$C164,マスタ!$F$3,$H$4:$H164),"")</f>
        <v/>
      </c>
    </row>
    <row r="165" spans="1:11" x14ac:dyDescent="0.15">
      <c r="A165" s="86">
        <v>162</v>
      </c>
      <c r="B165" s="227"/>
      <c r="C165" s="228"/>
      <c r="D165" s="228"/>
      <c r="E165" s="96" t="str">
        <f t="shared" si="12"/>
        <v/>
      </c>
      <c r="F165" s="96" t="str">
        <f t="shared" si="13"/>
        <v/>
      </c>
      <c r="G165" s="233"/>
      <c r="H165" s="234"/>
      <c r="I165" s="89" t="str">
        <f>IF(B165="","",SUM($G$4:G165)-SUM($H$4:H165))</f>
        <v/>
      </c>
      <c r="J165" s="26" t="str">
        <f>IF(C165=マスタ!$F$2,SUMIF($C$4:$C165,マスタ!$F$2,$G$4:$G165)-SUMIF($C$4:$C165,マスタ!$F$2,$H$4:$H165),"")</f>
        <v/>
      </c>
      <c r="K165" s="27" t="str">
        <f>IF(C165=マスタ!$F$3,SUMIF($C$4:$C165,マスタ!$F$3,$G$4:$G165)-SUMIF($C$4:$C165,マスタ!$F$3,$H$4:$H165),"")</f>
        <v/>
      </c>
    </row>
    <row r="166" spans="1:11" x14ac:dyDescent="0.15">
      <c r="A166" s="86">
        <v>163</v>
      </c>
      <c r="B166" s="227"/>
      <c r="C166" s="228"/>
      <c r="D166" s="228"/>
      <c r="E166" s="96" t="str">
        <f t="shared" si="12"/>
        <v/>
      </c>
      <c r="F166" s="96" t="str">
        <f t="shared" si="13"/>
        <v/>
      </c>
      <c r="G166" s="233"/>
      <c r="H166" s="234"/>
      <c r="I166" s="89" t="str">
        <f>IF(B166="","",SUM($G$4:G166)-SUM($H$4:H166))</f>
        <v/>
      </c>
      <c r="J166" s="26" t="str">
        <f>IF(C166=マスタ!$F$2,SUMIF($C$4:$C166,マスタ!$F$2,$G$4:$G166)-SUMIF($C$4:$C166,マスタ!$F$2,$H$4:$H166),"")</f>
        <v/>
      </c>
      <c r="K166" s="27" t="str">
        <f>IF(C166=マスタ!$F$3,SUMIF($C$4:$C166,マスタ!$F$3,$G$4:$G166)-SUMIF($C$4:$C166,マスタ!$F$3,$H$4:$H166),"")</f>
        <v/>
      </c>
    </row>
    <row r="167" spans="1:11" x14ac:dyDescent="0.15">
      <c r="A167" s="86">
        <v>164</v>
      </c>
      <c r="B167" s="227"/>
      <c r="C167" s="228"/>
      <c r="D167" s="228"/>
      <c r="E167" s="96" t="str">
        <f t="shared" si="12"/>
        <v/>
      </c>
      <c r="F167" s="96" t="str">
        <f t="shared" si="13"/>
        <v/>
      </c>
      <c r="G167" s="233"/>
      <c r="H167" s="234"/>
      <c r="I167" s="89" t="str">
        <f>IF(B167="","",SUM($G$4:G167)-SUM($H$4:H167))</f>
        <v/>
      </c>
      <c r="J167" s="26" t="str">
        <f>IF(C167=マスタ!$F$2,SUMIF($C$4:$C167,マスタ!$F$2,$G$4:$G167)-SUMIF($C$4:$C167,マスタ!$F$2,$H$4:$H167),"")</f>
        <v/>
      </c>
      <c r="K167" s="27" t="str">
        <f>IF(C167=マスタ!$F$3,SUMIF($C$4:$C167,マスタ!$F$3,$G$4:$G167)-SUMIF($C$4:$C167,マスタ!$F$3,$H$4:$H167),"")</f>
        <v/>
      </c>
    </row>
    <row r="168" spans="1:11" x14ac:dyDescent="0.15">
      <c r="A168" s="86">
        <v>165</v>
      </c>
      <c r="B168" s="227"/>
      <c r="C168" s="228"/>
      <c r="D168" s="228"/>
      <c r="E168" s="96" t="str">
        <f t="shared" si="12"/>
        <v/>
      </c>
      <c r="F168" s="96" t="str">
        <f t="shared" si="13"/>
        <v/>
      </c>
      <c r="G168" s="233"/>
      <c r="H168" s="234"/>
      <c r="I168" s="89" t="str">
        <f>IF(B168="","",SUM($G$4:G168)-SUM($H$4:H168))</f>
        <v/>
      </c>
      <c r="J168" s="26" t="str">
        <f>IF(C168=マスタ!$F$2,SUMIF($C$4:$C168,マスタ!$F$2,$G$4:$G168)-SUMIF($C$4:$C168,マスタ!$F$2,$H$4:$H168),"")</f>
        <v/>
      </c>
      <c r="K168" s="27" t="str">
        <f>IF(C168=マスタ!$F$3,SUMIF($C$4:$C168,マスタ!$F$3,$G$4:$G168)-SUMIF($C$4:$C168,マスタ!$F$3,$H$4:$H168),"")</f>
        <v/>
      </c>
    </row>
    <row r="169" spans="1:11" x14ac:dyDescent="0.15">
      <c r="A169" s="86">
        <v>166</v>
      </c>
      <c r="B169" s="227"/>
      <c r="C169" s="228"/>
      <c r="D169" s="228"/>
      <c r="E169" s="96" t="str">
        <f t="shared" si="12"/>
        <v/>
      </c>
      <c r="F169" s="96" t="str">
        <f t="shared" si="13"/>
        <v/>
      </c>
      <c r="G169" s="233"/>
      <c r="H169" s="234"/>
      <c r="I169" s="89" t="str">
        <f>IF(B169="","",SUM($G$4:G169)-SUM($H$4:H169))</f>
        <v/>
      </c>
      <c r="J169" s="26" t="str">
        <f>IF(C169=マスタ!$F$2,SUMIF($C$4:$C169,マスタ!$F$2,$G$4:$G169)-SUMIF($C$4:$C169,マスタ!$F$2,$H$4:$H169),"")</f>
        <v/>
      </c>
      <c r="K169" s="27" t="str">
        <f>IF(C169=マスタ!$F$3,SUMIF($C$4:$C169,マスタ!$F$3,$G$4:$G169)-SUMIF($C$4:$C169,マスタ!$F$3,$H$4:$H169),"")</f>
        <v/>
      </c>
    </row>
    <row r="170" spans="1:11" x14ac:dyDescent="0.15">
      <c r="A170" s="86">
        <v>167</v>
      </c>
      <c r="B170" s="227"/>
      <c r="C170" s="228"/>
      <c r="D170" s="228"/>
      <c r="E170" s="96" t="str">
        <f t="shared" si="12"/>
        <v/>
      </c>
      <c r="F170" s="96" t="str">
        <f t="shared" si="13"/>
        <v/>
      </c>
      <c r="G170" s="233"/>
      <c r="H170" s="234"/>
      <c r="I170" s="89" t="str">
        <f>IF(B170="","",SUM($G$4:G170)-SUM($H$4:H170))</f>
        <v/>
      </c>
      <c r="J170" s="26" t="str">
        <f>IF(C170=マスタ!$F$2,SUMIF($C$4:$C170,マスタ!$F$2,$G$4:$G170)-SUMIF($C$4:$C170,マスタ!$F$2,$H$4:$H170),"")</f>
        <v/>
      </c>
      <c r="K170" s="27" t="str">
        <f>IF(C170=マスタ!$F$3,SUMIF($C$4:$C170,マスタ!$F$3,$G$4:$G170)-SUMIF($C$4:$C170,マスタ!$F$3,$H$4:$H170),"")</f>
        <v/>
      </c>
    </row>
    <row r="171" spans="1:11" x14ac:dyDescent="0.15">
      <c r="A171" s="86">
        <v>168</v>
      </c>
      <c r="B171" s="227"/>
      <c r="C171" s="228"/>
      <c r="D171" s="228"/>
      <c r="E171" s="96" t="str">
        <f t="shared" si="12"/>
        <v/>
      </c>
      <c r="F171" s="96" t="str">
        <f t="shared" si="13"/>
        <v/>
      </c>
      <c r="G171" s="233"/>
      <c r="H171" s="234"/>
      <c r="I171" s="89" t="str">
        <f>IF(B171="","",SUM($G$4:G171)-SUM($H$4:H171))</f>
        <v/>
      </c>
      <c r="J171" s="26" t="str">
        <f>IF(C171=マスタ!$F$2,SUMIF($C$4:$C171,マスタ!$F$2,$G$4:$G171)-SUMIF($C$4:$C171,マスタ!$F$2,$H$4:$H171),"")</f>
        <v/>
      </c>
      <c r="K171" s="27" t="str">
        <f>IF(C171=マスタ!$F$3,SUMIF($C$4:$C171,マスタ!$F$3,$G$4:$G171)-SUMIF($C$4:$C171,マスタ!$F$3,$H$4:$H171),"")</f>
        <v/>
      </c>
    </row>
    <row r="172" spans="1:11" x14ac:dyDescent="0.15">
      <c r="A172" s="86">
        <v>169</v>
      </c>
      <c r="B172" s="227"/>
      <c r="C172" s="228"/>
      <c r="D172" s="228"/>
      <c r="E172" s="96" t="str">
        <f t="shared" si="12"/>
        <v/>
      </c>
      <c r="F172" s="96" t="str">
        <f t="shared" si="13"/>
        <v/>
      </c>
      <c r="G172" s="233"/>
      <c r="H172" s="234"/>
      <c r="I172" s="89" t="str">
        <f>IF(B172="","",SUM($G$4:G172)-SUM($H$4:H172))</f>
        <v/>
      </c>
      <c r="J172" s="26" t="str">
        <f>IF(C172=マスタ!$F$2,SUMIF($C$4:$C172,マスタ!$F$2,$G$4:$G172)-SUMIF($C$4:$C172,マスタ!$F$2,$H$4:$H172),"")</f>
        <v/>
      </c>
      <c r="K172" s="27" t="str">
        <f>IF(C172=マスタ!$F$3,SUMIF($C$4:$C172,マスタ!$F$3,$G$4:$G172)-SUMIF($C$4:$C172,マスタ!$F$3,$H$4:$H172),"")</f>
        <v/>
      </c>
    </row>
    <row r="173" spans="1:11" x14ac:dyDescent="0.15">
      <c r="A173" s="86">
        <v>170</v>
      </c>
      <c r="B173" s="227"/>
      <c r="C173" s="228"/>
      <c r="D173" s="228"/>
      <c r="E173" s="96" t="str">
        <f t="shared" si="12"/>
        <v/>
      </c>
      <c r="F173" s="96" t="str">
        <f t="shared" si="13"/>
        <v/>
      </c>
      <c r="G173" s="233"/>
      <c r="H173" s="234"/>
      <c r="I173" s="89" t="str">
        <f>IF(B173="","",SUM($G$4:G173)-SUM($H$4:H173))</f>
        <v/>
      </c>
      <c r="J173" s="26" t="str">
        <f>IF(C173=マスタ!$F$2,SUMIF($C$4:$C173,マスタ!$F$2,$G$4:$G173)-SUMIF($C$4:$C173,マスタ!$F$2,$H$4:$H173),"")</f>
        <v/>
      </c>
      <c r="K173" s="27" t="str">
        <f>IF(C173=マスタ!$F$3,SUMIF($C$4:$C173,マスタ!$F$3,$G$4:$G173)-SUMIF($C$4:$C173,マスタ!$F$3,$H$4:$H173),"")</f>
        <v/>
      </c>
    </row>
    <row r="174" spans="1:11" x14ac:dyDescent="0.15">
      <c r="A174" s="86">
        <v>171</v>
      </c>
      <c r="B174" s="227"/>
      <c r="C174" s="228"/>
      <c r="D174" s="228"/>
      <c r="E174" s="96" t="str">
        <f t="shared" si="12"/>
        <v/>
      </c>
      <c r="F174" s="96" t="str">
        <f t="shared" si="13"/>
        <v/>
      </c>
      <c r="G174" s="233"/>
      <c r="H174" s="234"/>
      <c r="I174" s="89" t="str">
        <f>IF(B174="","",SUM($G$4:G174)-SUM($H$4:H174))</f>
        <v/>
      </c>
      <c r="J174" s="26" t="str">
        <f>IF(C174=マスタ!$F$2,SUMIF($C$4:$C174,マスタ!$F$2,$G$4:$G174)-SUMIF($C$4:$C174,マスタ!$F$2,$H$4:$H174),"")</f>
        <v/>
      </c>
      <c r="K174" s="27" t="str">
        <f>IF(C174=マスタ!$F$3,SUMIF($C$4:$C174,マスタ!$F$3,$G$4:$G174)-SUMIF($C$4:$C174,マスタ!$F$3,$H$4:$H174),"")</f>
        <v/>
      </c>
    </row>
    <row r="175" spans="1:11" x14ac:dyDescent="0.15">
      <c r="A175" s="86">
        <v>172</v>
      </c>
      <c r="B175" s="227"/>
      <c r="C175" s="228"/>
      <c r="D175" s="228"/>
      <c r="E175" s="96" t="str">
        <f t="shared" si="12"/>
        <v/>
      </c>
      <c r="F175" s="96" t="str">
        <f t="shared" si="13"/>
        <v/>
      </c>
      <c r="G175" s="233"/>
      <c r="H175" s="234"/>
      <c r="I175" s="89" t="str">
        <f>IF(B175="","",SUM($G$4:G175)-SUM($H$4:H175))</f>
        <v/>
      </c>
      <c r="J175" s="26" t="str">
        <f>IF(C175=マスタ!$F$2,SUMIF($C$4:$C175,マスタ!$F$2,$G$4:$G175)-SUMIF($C$4:$C175,マスタ!$F$2,$H$4:$H175),"")</f>
        <v/>
      </c>
      <c r="K175" s="27" t="str">
        <f>IF(C175=マスタ!$F$3,SUMIF($C$4:$C175,マスタ!$F$3,$G$4:$G175)-SUMIF($C$4:$C175,マスタ!$F$3,$H$4:$H175),"")</f>
        <v/>
      </c>
    </row>
    <row r="176" spans="1:11" x14ac:dyDescent="0.15">
      <c r="A176" s="86">
        <v>173</v>
      </c>
      <c r="B176" s="227"/>
      <c r="C176" s="228"/>
      <c r="D176" s="228"/>
      <c r="E176" s="96" t="str">
        <f t="shared" si="12"/>
        <v/>
      </c>
      <c r="F176" s="96" t="str">
        <f t="shared" si="13"/>
        <v/>
      </c>
      <c r="G176" s="233"/>
      <c r="H176" s="234"/>
      <c r="I176" s="89" t="str">
        <f>IF(B176="","",SUM($G$4:G176)-SUM($H$4:H176))</f>
        <v/>
      </c>
      <c r="J176" s="26" t="str">
        <f>IF(C176=マスタ!$F$2,SUMIF($C$4:$C176,マスタ!$F$2,$G$4:$G176)-SUMIF($C$4:$C176,マスタ!$F$2,$H$4:$H176),"")</f>
        <v/>
      </c>
      <c r="K176" s="27" t="str">
        <f>IF(C176=マスタ!$F$3,SUMIF($C$4:$C176,マスタ!$F$3,$G$4:$G176)-SUMIF($C$4:$C176,マスタ!$F$3,$H$4:$H176),"")</f>
        <v/>
      </c>
    </row>
    <row r="177" spans="1:11" x14ac:dyDescent="0.15">
      <c r="A177" s="86">
        <v>174</v>
      </c>
      <c r="B177" s="227"/>
      <c r="C177" s="228"/>
      <c r="D177" s="228"/>
      <c r="E177" s="96" t="str">
        <f t="shared" si="12"/>
        <v/>
      </c>
      <c r="F177" s="96" t="str">
        <f t="shared" si="13"/>
        <v/>
      </c>
      <c r="G177" s="233"/>
      <c r="H177" s="234"/>
      <c r="I177" s="89" t="str">
        <f>IF(B177="","",SUM($G$4:G177)-SUM($H$4:H177))</f>
        <v/>
      </c>
      <c r="J177" s="26" t="str">
        <f>IF(C177=マスタ!$F$2,SUMIF($C$4:$C177,マスタ!$F$2,$G$4:$G177)-SUMIF($C$4:$C177,マスタ!$F$2,$H$4:$H177),"")</f>
        <v/>
      </c>
      <c r="K177" s="27" t="str">
        <f>IF(C177=マスタ!$F$3,SUMIF($C$4:$C177,マスタ!$F$3,$G$4:$G177)-SUMIF($C$4:$C177,マスタ!$F$3,$H$4:$H177),"")</f>
        <v/>
      </c>
    </row>
    <row r="178" spans="1:11" x14ac:dyDescent="0.15">
      <c r="A178" s="86">
        <v>175</v>
      </c>
      <c r="B178" s="227"/>
      <c r="C178" s="228"/>
      <c r="D178" s="228"/>
      <c r="E178" s="96" t="str">
        <f t="shared" si="12"/>
        <v/>
      </c>
      <c r="F178" s="96" t="str">
        <f t="shared" si="13"/>
        <v/>
      </c>
      <c r="G178" s="233"/>
      <c r="H178" s="234"/>
      <c r="I178" s="89" t="str">
        <f>IF(B178="","",SUM($G$4:G178)-SUM($H$4:H178))</f>
        <v/>
      </c>
      <c r="J178" s="26" t="str">
        <f>IF(C178=マスタ!$F$2,SUMIF($C$4:$C178,マスタ!$F$2,$G$4:$G178)-SUMIF($C$4:$C178,マスタ!$F$2,$H$4:$H178),"")</f>
        <v/>
      </c>
      <c r="K178" s="27" t="str">
        <f>IF(C178=マスタ!$F$3,SUMIF($C$4:$C178,マスタ!$F$3,$G$4:$G178)-SUMIF($C$4:$C178,マスタ!$F$3,$H$4:$H178),"")</f>
        <v/>
      </c>
    </row>
    <row r="179" spans="1:11" x14ac:dyDescent="0.15">
      <c r="A179" s="86">
        <v>176</v>
      </c>
      <c r="B179" s="227"/>
      <c r="C179" s="228"/>
      <c r="D179" s="228"/>
      <c r="E179" s="96" t="str">
        <f t="shared" si="12"/>
        <v/>
      </c>
      <c r="F179" s="96" t="str">
        <f t="shared" si="13"/>
        <v/>
      </c>
      <c r="G179" s="233"/>
      <c r="H179" s="234"/>
      <c r="I179" s="89" t="str">
        <f>IF(B179="","",SUM($G$4:G179)-SUM($H$4:H179))</f>
        <v/>
      </c>
      <c r="J179" s="26" t="str">
        <f>IF(C179=マスタ!$F$2,SUMIF($C$4:$C179,マスタ!$F$2,$G$4:$G179)-SUMIF($C$4:$C179,マスタ!$F$2,$H$4:$H179),"")</f>
        <v/>
      </c>
      <c r="K179" s="27" t="str">
        <f>IF(C179=マスタ!$F$3,SUMIF($C$4:$C179,マスタ!$F$3,$G$4:$G179)-SUMIF($C$4:$C179,マスタ!$F$3,$H$4:$H179),"")</f>
        <v/>
      </c>
    </row>
    <row r="180" spans="1:11" x14ac:dyDescent="0.15">
      <c r="A180" s="86">
        <v>177</v>
      </c>
      <c r="B180" s="227"/>
      <c r="C180" s="228"/>
      <c r="D180" s="228"/>
      <c r="E180" s="96" t="str">
        <f t="shared" si="12"/>
        <v/>
      </c>
      <c r="F180" s="96" t="str">
        <f t="shared" si="13"/>
        <v/>
      </c>
      <c r="G180" s="233"/>
      <c r="H180" s="234"/>
      <c r="I180" s="89" t="str">
        <f>IF(B180="","",SUM($G$4:G180)-SUM($H$4:H180))</f>
        <v/>
      </c>
      <c r="J180" s="26" t="str">
        <f>IF(C180=マスタ!$F$2,SUMIF($C$4:$C180,マスタ!$F$2,$G$4:$G180)-SUMIF($C$4:$C180,マスタ!$F$2,$H$4:$H180),"")</f>
        <v/>
      </c>
      <c r="K180" s="27" t="str">
        <f>IF(C180=マスタ!$F$3,SUMIF($C$4:$C180,マスタ!$F$3,$G$4:$G180)-SUMIF($C$4:$C180,マスタ!$F$3,$H$4:$H180),"")</f>
        <v/>
      </c>
    </row>
    <row r="181" spans="1:11" x14ac:dyDescent="0.15">
      <c r="A181" s="86">
        <v>178</v>
      </c>
      <c r="B181" s="227"/>
      <c r="C181" s="228"/>
      <c r="D181" s="228"/>
      <c r="E181" s="96" t="str">
        <f t="shared" si="12"/>
        <v/>
      </c>
      <c r="F181" s="96" t="str">
        <f t="shared" si="13"/>
        <v/>
      </c>
      <c r="G181" s="233"/>
      <c r="H181" s="234"/>
      <c r="I181" s="89" t="str">
        <f>IF(B181="","",SUM($G$4:G181)-SUM($H$4:H181))</f>
        <v/>
      </c>
      <c r="J181" s="26" t="str">
        <f>IF(C181=マスタ!$F$2,SUMIF($C$4:$C181,マスタ!$F$2,$G$4:$G181)-SUMIF($C$4:$C181,マスタ!$F$2,$H$4:$H181),"")</f>
        <v/>
      </c>
      <c r="K181" s="27" t="str">
        <f>IF(C181=マスタ!$F$3,SUMIF($C$4:$C181,マスタ!$F$3,$G$4:$G181)-SUMIF($C$4:$C181,マスタ!$F$3,$H$4:$H181),"")</f>
        <v/>
      </c>
    </row>
    <row r="182" spans="1:11" x14ac:dyDescent="0.15">
      <c r="A182" s="86">
        <v>179</v>
      </c>
      <c r="B182" s="227"/>
      <c r="C182" s="228"/>
      <c r="D182" s="228"/>
      <c r="E182" s="96" t="str">
        <f t="shared" si="12"/>
        <v/>
      </c>
      <c r="F182" s="96" t="str">
        <f t="shared" si="13"/>
        <v/>
      </c>
      <c r="G182" s="233"/>
      <c r="H182" s="234"/>
      <c r="I182" s="89" t="str">
        <f>IF(B182="","",SUM($G$4:G182)-SUM($H$4:H182))</f>
        <v/>
      </c>
      <c r="J182" s="26" t="str">
        <f>IF(C182=マスタ!$F$2,SUMIF($C$4:$C182,マスタ!$F$2,$G$4:$G182)-SUMIF($C$4:$C182,マスタ!$F$2,$H$4:$H182),"")</f>
        <v/>
      </c>
      <c r="K182" s="27" t="str">
        <f>IF(C182=マスタ!$F$3,SUMIF($C$4:$C182,マスタ!$F$3,$G$4:$G182)-SUMIF($C$4:$C182,マスタ!$F$3,$H$4:$H182),"")</f>
        <v/>
      </c>
    </row>
    <row r="183" spans="1:11" x14ac:dyDescent="0.15">
      <c r="A183" s="86">
        <v>180</v>
      </c>
      <c r="B183" s="227"/>
      <c r="C183" s="228"/>
      <c r="D183" s="228"/>
      <c r="E183" s="96" t="str">
        <f t="shared" si="12"/>
        <v/>
      </c>
      <c r="F183" s="96" t="str">
        <f t="shared" si="13"/>
        <v/>
      </c>
      <c r="G183" s="233"/>
      <c r="H183" s="234"/>
      <c r="I183" s="89" t="str">
        <f>IF(B183="","",SUM($G$4:G183)-SUM($H$4:H183))</f>
        <v/>
      </c>
      <c r="J183" s="26" t="str">
        <f>IF(C183=マスタ!$F$2,SUMIF($C$4:$C183,マスタ!$F$2,$G$4:$G183)-SUMIF($C$4:$C183,マスタ!$F$2,$H$4:$H183),"")</f>
        <v/>
      </c>
      <c r="K183" s="27" t="str">
        <f>IF(C183=マスタ!$F$3,SUMIF($C$4:$C183,マスタ!$F$3,$G$4:$G183)-SUMIF($C$4:$C183,マスタ!$F$3,$H$4:$H183),"")</f>
        <v/>
      </c>
    </row>
    <row r="184" spans="1:11" x14ac:dyDescent="0.15">
      <c r="A184" s="86">
        <v>181</v>
      </c>
      <c r="B184" s="227"/>
      <c r="C184" s="228"/>
      <c r="D184" s="228"/>
      <c r="E184" s="96" t="str">
        <f t="shared" si="12"/>
        <v/>
      </c>
      <c r="F184" s="96" t="str">
        <f t="shared" si="13"/>
        <v/>
      </c>
      <c r="G184" s="233"/>
      <c r="H184" s="234"/>
      <c r="I184" s="89" t="str">
        <f>IF(B184="","",SUM($G$4:G184)-SUM($H$4:H184))</f>
        <v/>
      </c>
      <c r="J184" s="26" t="str">
        <f>IF(C184=マスタ!$F$2,SUMIF($C$4:$C184,マスタ!$F$2,$G$4:$G184)-SUMIF($C$4:$C184,マスタ!$F$2,$H$4:$H184),"")</f>
        <v/>
      </c>
      <c r="K184" s="27" t="str">
        <f>IF(C184=マスタ!$F$3,SUMIF($C$4:$C184,マスタ!$F$3,$G$4:$G184)-SUMIF($C$4:$C184,マスタ!$F$3,$H$4:$H184),"")</f>
        <v/>
      </c>
    </row>
    <row r="185" spans="1:11" x14ac:dyDescent="0.15">
      <c r="A185" s="86">
        <v>182</v>
      </c>
      <c r="B185" s="227"/>
      <c r="C185" s="228"/>
      <c r="D185" s="228"/>
      <c r="E185" s="96" t="str">
        <f t="shared" si="12"/>
        <v/>
      </c>
      <c r="F185" s="96" t="str">
        <f t="shared" si="13"/>
        <v/>
      </c>
      <c r="G185" s="233"/>
      <c r="H185" s="234"/>
      <c r="I185" s="89" t="str">
        <f>IF(B185="","",SUM($G$4:G185)-SUM($H$4:H185))</f>
        <v/>
      </c>
      <c r="J185" s="26" t="str">
        <f>IF(C185=マスタ!$F$2,SUMIF($C$4:$C185,マスタ!$F$2,$G$4:$G185)-SUMIF($C$4:$C185,マスタ!$F$2,$H$4:$H185),"")</f>
        <v/>
      </c>
      <c r="K185" s="27" t="str">
        <f>IF(C185=マスタ!$F$3,SUMIF($C$4:$C185,マスタ!$F$3,$G$4:$G185)-SUMIF($C$4:$C185,マスタ!$F$3,$H$4:$H185),"")</f>
        <v/>
      </c>
    </row>
    <row r="186" spans="1:11" x14ac:dyDescent="0.15">
      <c r="A186" s="86">
        <v>183</v>
      </c>
      <c r="B186" s="227"/>
      <c r="C186" s="228"/>
      <c r="D186" s="228"/>
      <c r="E186" s="96" t="str">
        <f t="shared" si="12"/>
        <v/>
      </c>
      <c r="F186" s="96" t="str">
        <f t="shared" si="13"/>
        <v/>
      </c>
      <c r="G186" s="233"/>
      <c r="H186" s="234"/>
      <c r="I186" s="89" t="str">
        <f>IF(B186="","",SUM($G$4:G186)-SUM($H$4:H186))</f>
        <v/>
      </c>
      <c r="J186" s="26" t="str">
        <f>IF(C186=マスタ!$F$2,SUMIF($C$4:$C186,マスタ!$F$2,$G$4:$G186)-SUMIF($C$4:$C186,マスタ!$F$2,$H$4:$H186),"")</f>
        <v/>
      </c>
      <c r="K186" s="27" t="str">
        <f>IF(C186=マスタ!$F$3,SUMIF($C$4:$C186,マスタ!$F$3,$G$4:$G186)-SUMIF($C$4:$C186,マスタ!$F$3,$H$4:$H186),"")</f>
        <v/>
      </c>
    </row>
    <row r="187" spans="1:11" x14ac:dyDescent="0.15">
      <c r="A187" s="86">
        <v>184</v>
      </c>
      <c r="B187" s="227"/>
      <c r="C187" s="228"/>
      <c r="D187" s="228"/>
      <c r="E187" s="96" t="str">
        <f t="shared" si="12"/>
        <v/>
      </c>
      <c r="F187" s="96" t="str">
        <f t="shared" si="13"/>
        <v/>
      </c>
      <c r="G187" s="233"/>
      <c r="H187" s="234"/>
      <c r="I187" s="89" t="str">
        <f>IF(B187="","",SUM($G$4:G187)-SUM($H$4:H187))</f>
        <v/>
      </c>
      <c r="J187" s="26" t="str">
        <f>IF(C187=マスタ!$F$2,SUMIF($C$4:$C187,マスタ!$F$2,$G$4:$G187)-SUMIF($C$4:$C187,マスタ!$F$2,$H$4:$H187),"")</f>
        <v/>
      </c>
      <c r="K187" s="27" t="str">
        <f>IF(C187=マスタ!$F$3,SUMIF($C$4:$C187,マスタ!$F$3,$G$4:$G187)-SUMIF($C$4:$C187,マスタ!$F$3,$H$4:$H187),"")</f>
        <v/>
      </c>
    </row>
    <row r="188" spans="1:11" x14ac:dyDescent="0.15">
      <c r="A188" s="86">
        <v>185</v>
      </c>
      <c r="B188" s="227"/>
      <c r="C188" s="228"/>
      <c r="D188" s="228"/>
      <c r="E188" s="96" t="str">
        <f t="shared" si="12"/>
        <v/>
      </c>
      <c r="F188" s="96" t="str">
        <f t="shared" si="13"/>
        <v/>
      </c>
      <c r="G188" s="233"/>
      <c r="H188" s="234"/>
      <c r="I188" s="89" t="str">
        <f>IF(B188="","",SUM($G$4:G188)-SUM($H$4:H188))</f>
        <v/>
      </c>
      <c r="J188" s="26" t="str">
        <f>IF(C188=マスタ!$F$2,SUMIF($C$4:$C188,マスタ!$F$2,$G$4:$G188)-SUMIF($C$4:$C188,マスタ!$F$2,$H$4:$H188),"")</f>
        <v/>
      </c>
      <c r="K188" s="27" t="str">
        <f>IF(C188=マスタ!$F$3,SUMIF($C$4:$C188,マスタ!$F$3,$G$4:$G188)-SUMIF($C$4:$C188,マスタ!$F$3,$H$4:$H188),"")</f>
        <v/>
      </c>
    </row>
    <row r="189" spans="1:11" x14ac:dyDescent="0.15">
      <c r="A189" s="86">
        <v>186</v>
      </c>
      <c r="B189" s="227"/>
      <c r="C189" s="228"/>
      <c r="D189" s="228"/>
      <c r="E189" s="96" t="str">
        <f t="shared" si="12"/>
        <v/>
      </c>
      <c r="F189" s="96" t="str">
        <f t="shared" si="13"/>
        <v/>
      </c>
      <c r="G189" s="233"/>
      <c r="H189" s="234"/>
      <c r="I189" s="89" t="str">
        <f>IF(B189="","",SUM($G$4:G189)-SUM($H$4:H189))</f>
        <v/>
      </c>
      <c r="J189" s="26" t="str">
        <f>IF(C189=マスタ!$F$2,SUMIF($C$4:$C189,マスタ!$F$2,$G$4:$G189)-SUMIF($C$4:$C189,マスタ!$F$2,$H$4:$H189),"")</f>
        <v/>
      </c>
      <c r="K189" s="27" t="str">
        <f>IF(C189=マスタ!$F$3,SUMIF($C$4:$C189,マスタ!$F$3,$G$4:$G189)-SUMIF($C$4:$C189,マスタ!$F$3,$H$4:$H189),"")</f>
        <v/>
      </c>
    </row>
    <row r="190" spans="1:11" x14ac:dyDescent="0.15">
      <c r="A190" s="86">
        <v>187</v>
      </c>
      <c r="B190" s="227"/>
      <c r="C190" s="228"/>
      <c r="D190" s="228"/>
      <c r="E190" s="96" t="str">
        <f t="shared" si="12"/>
        <v/>
      </c>
      <c r="F190" s="96" t="str">
        <f t="shared" si="13"/>
        <v/>
      </c>
      <c r="G190" s="233"/>
      <c r="H190" s="234"/>
      <c r="I190" s="89" t="str">
        <f>IF(B190="","",SUM($G$4:G190)-SUM($H$4:H190))</f>
        <v/>
      </c>
      <c r="J190" s="26" t="str">
        <f>IF(C190=マスタ!$F$2,SUMIF($C$4:$C190,マスタ!$F$2,$G$4:$G190)-SUMIF($C$4:$C190,マスタ!$F$2,$H$4:$H190),"")</f>
        <v/>
      </c>
      <c r="K190" s="27" t="str">
        <f>IF(C190=マスタ!$F$3,SUMIF($C$4:$C190,マスタ!$F$3,$G$4:$G190)-SUMIF($C$4:$C190,マスタ!$F$3,$H$4:$H190),"")</f>
        <v/>
      </c>
    </row>
    <row r="191" spans="1:11" x14ac:dyDescent="0.15">
      <c r="A191" s="86">
        <v>188</v>
      </c>
      <c r="B191" s="227"/>
      <c r="C191" s="228"/>
      <c r="D191" s="228"/>
      <c r="E191" s="96" t="str">
        <f t="shared" si="12"/>
        <v/>
      </c>
      <c r="F191" s="96" t="str">
        <f t="shared" si="13"/>
        <v/>
      </c>
      <c r="G191" s="233"/>
      <c r="H191" s="234"/>
      <c r="I191" s="89" t="str">
        <f>IF(B191="","",SUM($G$4:G191)-SUM($H$4:H191))</f>
        <v/>
      </c>
      <c r="J191" s="26" t="str">
        <f>IF(C191=マスタ!$F$2,SUMIF($C$4:$C191,マスタ!$F$2,$G$4:$G191)-SUMIF($C$4:$C191,マスタ!$F$2,$H$4:$H191),"")</f>
        <v/>
      </c>
      <c r="K191" s="27" t="str">
        <f>IF(C191=マスタ!$F$3,SUMIF($C$4:$C191,マスタ!$F$3,$G$4:$G191)-SUMIF($C$4:$C191,マスタ!$F$3,$H$4:$H191),"")</f>
        <v/>
      </c>
    </row>
    <row r="192" spans="1:11" x14ac:dyDescent="0.15">
      <c r="A192" s="86">
        <v>189</v>
      </c>
      <c r="B192" s="227"/>
      <c r="C192" s="228"/>
      <c r="D192" s="228"/>
      <c r="E192" s="96" t="str">
        <f t="shared" si="12"/>
        <v/>
      </c>
      <c r="F192" s="96" t="str">
        <f t="shared" si="13"/>
        <v/>
      </c>
      <c r="G192" s="233"/>
      <c r="H192" s="234"/>
      <c r="I192" s="89" t="str">
        <f>IF(B192="","",SUM($G$4:G192)-SUM($H$4:H192))</f>
        <v/>
      </c>
      <c r="J192" s="26" t="str">
        <f>IF(C192=マスタ!$F$2,SUMIF($C$4:$C192,マスタ!$F$2,$G$4:$G192)-SUMIF($C$4:$C192,マスタ!$F$2,$H$4:$H192),"")</f>
        <v/>
      </c>
      <c r="K192" s="27" t="str">
        <f>IF(C192=マスタ!$F$3,SUMIF($C$4:$C192,マスタ!$F$3,$G$4:$G192)-SUMIF($C$4:$C192,マスタ!$F$3,$H$4:$H192),"")</f>
        <v/>
      </c>
    </row>
    <row r="193" spans="1:11" x14ac:dyDescent="0.15">
      <c r="A193" s="86">
        <v>190</v>
      </c>
      <c r="B193" s="227"/>
      <c r="C193" s="228"/>
      <c r="D193" s="228"/>
      <c r="E193" s="96" t="str">
        <f t="shared" si="12"/>
        <v/>
      </c>
      <c r="F193" s="96" t="str">
        <f t="shared" si="13"/>
        <v/>
      </c>
      <c r="G193" s="233"/>
      <c r="H193" s="234"/>
      <c r="I193" s="89" t="str">
        <f>IF(B193="","",SUM($G$4:G193)-SUM($H$4:H193))</f>
        <v/>
      </c>
      <c r="J193" s="26" t="str">
        <f>IF(C193=マスタ!$F$2,SUMIF($C$4:$C193,マスタ!$F$2,$G$4:$G193)-SUMIF($C$4:$C193,マスタ!$F$2,$H$4:$H193),"")</f>
        <v/>
      </c>
      <c r="K193" s="27" t="str">
        <f>IF(C193=マスタ!$F$3,SUMIF($C$4:$C193,マスタ!$F$3,$G$4:$G193)-SUMIF($C$4:$C193,マスタ!$F$3,$H$4:$H193),"")</f>
        <v/>
      </c>
    </row>
    <row r="194" spans="1:11" x14ac:dyDescent="0.15">
      <c r="A194" s="86">
        <v>191</v>
      </c>
      <c r="B194" s="227"/>
      <c r="C194" s="228"/>
      <c r="D194" s="228"/>
      <c r="E194" s="96" t="str">
        <f t="shared" si="12"/>
        <v/>
      </c>
      <c r="F194" s="96" t="str">
        <f t="shared" si="13"/>
        <v/>
      </c>
      <c r="G194" s="233"/>
      <c r="H194" s="234"/>
      <c r="I194" s="89" t="str">
        <f>IF(B194="","",SUM($G$4:G194)-SUM($H$4:H194))</f>
        <v/>
      </c>
      <c r="J194" s="26" t="str">
        <f>IF(C194=マスタ!$F$2,SUMIF($C$4:$C194,マスタ!$F$2,$G$4:$G194)-SUMIF($C$4:$C194,マスタ!$F$2,$H$4:$H194),"")</f>
        <v/>
      </c>
      <c r="K194" s="27" t="str">
        <f>IF(C194=マスタ!$F$3,SUMIF($C$4:$C194,マスタ!$F$3,$G$4:$G194)-SUMIF($C$4:$C194,マスタ!$F$3,$H$4:$H194),"")</f>
        <v/>
      </c>
    </row>
    <row r="195" spans="1:11" x14ac:dyDescent="0.15">
      <c r="A195" s="86">
        <v>192</v>
      </c>
      <c r="B195" s="227"/>
      <c r="C195" s="228"/>
      <c r="D195" s="228"/>
      <c r="E195" s="96" t="str">
        <f t="shared" si="12"/>
        <v/>
      </c>
      <c r="F195" s="96" t="str">
        <f t="shared" si="13"/>
        <v/>
      </c>
      <c r="G195" s="233"/>
      <c r="H195" s="234"/>
      <c r="I195" s="89" t="str">
        <f>IF(B195="","",SUM($G$4:G195)-SUM($H$4:H195))</f>
        <v/>
      </c>
      <c r="J195" s="26" t="str">
        <f>IF(C195=マスタ!$F$2,SUMIF($C$4:$C195,マスタ!$F$2,$G$4:$G195)-SUMIF($C$4:$C195,マスタ!$F$2,$H$4:$H195),"")</f>
        <v/>
      </c>
      <c r="K195" s="27" t="str">
        <f>IF(C195=マスタ!$F$3,SUMIF($C$4:$C195,マスタ!$F$3,$G$4:$G195)-SUMIF($C$4:$C195,マスタ!$F$3,$H$4:$H195),"")</f>
        <v/>
      </c>
    </row>
    <row r="196" spans="1:11" x14ac:dyDescent="0.15">
      <c r="A196" s="86">
        <v>193</v>
      </c>
      <c r="B196" s="227"/>
      <c r="C196" s="228"/>
      <c r="D196" s="228"/>
      <c r="E196" s="96" t="str">
        <f t="shared" ref="E196:E203" si="14">IFERROR(VLOOKUP(D196,科目マスタ,2,0),"")</f>
        <v/>
      </c>
      <c r="F196" s="96" t="str">
        <f t="shared" ref="F196:F203" si="15">IFERROR(VLOOKUP(D196,科目マスタ,6,0),"")</f>
        <v/>
      </c>
      <c r="G196" s="233"/>
      <c r="H196" s="234"/>
      <c r="I196" s="89" t="str">
        <f>IF(B196="","",SUM($G$4:G196)-SUM($H$4:H196))</f>
        <v/>
      </c>
      <c r="J196" s="26" t="str">
        <f>IF(C196=マスタ!$F$2,SUMIF($C$4:$C196,マスタ!$F$2,$G$4:$G196)-SUMIF($C$4:$C196,マスタ!$F$2,$H$4:$H196),"")</f>
        <v/>
      </c>
      <c r="K196" s="27" t="str">
        <f>IF(C196=マスタ!$F$3,SUMIF($C$4:$C196,マスタ!$F$3,$G$4:$G196)-SUMIF($C$4:$C196,マスタ!$F$3,$H$4:$H196),"")</f>
        <v/>
      </c>
    </row>
    <row r="197" spans="1:11" x14ac:dyDescent="0.15">
      <c r="A197" s="86">
        <v>194</v>
      </c>
      <c r="B197" s="227"/>
      <c r="C197" s="228"/>
      <c r="D197" s="228"/>
      <c r="E197" s="96" t="str">
        <f t="shared" si="14"/>
        <v/>
      </c>
      <c r="F197" s="96" t="str">
        <f t="shared" si="15"/>
        <v/>
      </c>
      <c r="G197" s="233"/>
      <c r="H197" s="234"/>
      <c r="I197" s="89" t="str">
        <f>IF(B197="","",SUM($G$4:G197)-SUM($H$4:H197))</f>
        <v/>
      </c>
      <c r="J197" s="26" t="str">
        <f>IF(C197=マスタ!$F$2,SUMIF($C$4:$C197,マスタ!$F$2,$G$4:$G197)-SUMIF($C$4:$C197,マスタ!$F$2,$H$4:$H197),"")</f>
        <v/>
      </c>
      <c r="K197" s="27" t="str">
        <f>IF(C197=マスタ!$F$3,SUMIF($C$4:$C197,マスタ!$F$3,$G$4:$G197)-SUMIF($C$4:$C197,マスタ!$F$3,$H$4:$H197),"")</f>
        <v/>
      </c>
    </row>
    <row r="198" spans="1:11" x14ac:dyDescent="0.15">
      <c r="A198" s="86">
        <v>195</v>
      </c>
      <c r="B198" s="227"/>
      <c r="C198" s="228"/>
      <c r="D198" s="228"/>
      <c r="E198" s="96" t="str">
        <f t="shared" si="14"/>
        <v/>
      </c>
      <c r="F198" s="96" t="str">
        <f t="shared" si="15"/>
        <v/>
      </c>
      <c r="G198" s="233"/>
      <c r="H198" s="234"/>
      <c r="I198" s="89" t="str">
        <f>IF(B198="","",SUM($G$4:G198)-SUM($H$4:H198))</f>
        <v/>
      </c>
      <c r="J198" s="26" t="str">
        <f>IF(C198=マスタ!$F$2,SUMIF($C$4:$C198,マスタ!$F$2,$G$4:$G198)-SUMIF($C$4:$C198,マスタ!$F$2,$H$4:$H198),"")</f>
        <v/>
      </c>
      <c r="K198" s="27" t="str">
        <f>IF(C198=マスタ!$F$3,SUMIF($C$4:$C198,マスタ!$F$3,$G$4:$G198)-SUMIF($C$4:$C198,マスタ!$F$3,$H$4:$H198),"")</f>
        <v/>
      </c>
    </row>
    <row r="199" spans="1:11" x14ac:dyDescent="0.15">
      <c r="A199" s="86">
        <v>196</v>
      </c>
      <c r="B199" s="227"/>
      <c r="C199" s="228"/>
      <c r="D199" s="228"/>
      <c r="E199" s="96" t="str">
        <f t="shared" si="14"/>
        <v/>
      </c>
      <c r="F199" s="96" t="str">
        <f t="shared" si="15"/>
        <v/>
      </c>
      <c r="G199" s="233"/>
      <c r="H199" s="234"/>
      <c r="I199" s="89" t="str">
        <f>IF(B199="","",SUM($G$4:G199)-SUM($H$4:H199))</f>
        <v/>
      </c>
      <c r="J199" s="26" t="str">
        <f>IF(C199=マスタ!$F$2,SUMIF($C$4:$C199,マスタ!$F$2,$G$4:$G199)-SUMIF($C$4:$C199,マスタ!$F$2,$H$4:$H199),"")</f>
        <v/>
      </c>
      <c r="K199" s="27" t="str">
        <f>IF(C199=マスタ!$F$3,SUMIF($C$4:$C199,マスタ!$F$3,$G$4:$G199)-SUMIF($C$4:$C199,マスタ!$F$3,$H$4:$H199),"")</f>
        <v/>
      </c>
    </row>
    <row r="200" spans="1:11" x14ac:dyDescent="0.15">
      <c r="A200" s="86">
        <v>197</v>
      </c>
      <c r="B200" s="227"/>
      <c r="C200" s="228"/>
      <c r="D200" s="228"/>
      <c r="E200" s="96" t="str">
        <f t="shared" si="14"/>
        <v/>
      </c>
      <c r="F200" s="96" t="str">
        <f t="shared" si="15"/>
        <v/>
      </c>
      <c r="G200" s="233"/>
      <c r="H200" s="234"/>
      <c r="I200" s="89" t="str">
        <f>IF(B200="","",SUM($G$4:G200)-SUM($H$4:H200))</f>
        <v/>
      </c>
      <c r="J200" s="26" t="str">
        <f>IF(C200=マスタ!$F$2,SUMIF($C$4:$C200,マスタ!$F$2,$G$4:$G200)-SUMIF($C$4:$C200,マスタ!$F$2,$H$4:$H200),"")</f>
        <v/>
      </c>
      <c r="K200" s="27" t="str">
        <f>IF(C200=マスタ!$F$3,SUMIF($C$4:$C200,マスタ!$F$3,$G$4:$G200)-SUMIF($C$4:$C200,マスタ!$F$3,$H$4:$H200),"")</f>
        <v/>
      </c>
    </row>
    <row r="201" spans="1:11" x14ac:dyDescent="0.15">
      <c r="A201" s="86">
        <v>198</v>
      </c>
      <c r="B201" s="227"/>
      <c r="C201" s="228"/>
      <c r="D201" s="228"/>
      <c r="E201" s="96" t="str">
        <f t="shared" si="14"/>
        <v/>
      </c>
      <c r="F201" s="96" t="str">
        <f t="shared" si="15"/>
        <v/>
      </c>
      <c r="G201" s="233"/>
      <c r="H201" s="234"/>
      <c r="I201" s="89" t="str">
        <f>IF(B201="","",SUM($G$4:G201)-SUM($H$4:H201))</f>
        <v/>
      </c>
      <c r="J201" s="26" t="str">
        <f>IF(C201=マスタ!$F$2,SUMIF($C$4:$C201,マスタ!$F$2,$G$4:$G201)-SUMIF($C$4:$C201,マスタ!$F$2,$H$4:$H201),"")</f>
        <v/>
      </c>
      <c r="K201" s="27" t="str">
        <f>IF(C201=マスタ!$F$3,SUMIF($C$4:$C201,マスタ!$F$3,$G$4:$G201)-SUMIF($C$4:$C201,マスタ!$F$3,$H$4:$H201),"")</f>
        <v/>
      </c>
    </row>
    <row r="202" spans="1:11" x14ac:dyDescent="0.15">
      <c r="A202" s="86">
        <v>199</v>
      </c>
      <c r="B202" s="227"/>
      <c r="C202" s="228"/>
      <c r="D202" s="228"/>
      <c r="E202" s="96" t="str">
        <f t="shared" si="14"/>
        <v/>
      </c>
      <c r="F202" s="96" t="str">
        <f t="shared" si="15"/>
        <v/>
      </c>
      <c r="G202" s="233"/>
      <c r="H202" s="234"/>
      <c r="I202" s="89" t="str">
        <f>IF(B202="","",SUM($G$4:G202)-SUM($H$4:H202))</f>
        <v/>
      </c>
      <c r="J202" s="26" t="str">
        <f>IF(C202=マスタ!$F$2,SUMIF($C$4:$C202,マスタ!$F$2,$G$4:$G202)-SUMIF($C$4:$C202,マスタ!$F$2,$H$4:$H202),"")</f>
        <v/>
      </c>
      <c r="K202" s="27" t="str">
        <f>IF(C202=マスタ!$F$3,SUMIF($C$4:$C202,マスタ!$F$3,$G$4:$G202)-SUMIF($C$4:$C202,マスタ!$F$3,$H$4:$H202),"")</f>
        <v/>
      </c>
    </row>
    <row r="203" spans="1:11" ht="14.25" thickBot="1" x14ac:dyDescent="0.2">
      <c r="A203" s="87">
        <v>200</v>
      </c>
      <c r="B203" s="229"/>
      <c r="C203" s="230"/>
      <c r="D203" s="230"/>
      <c r="E203" s="97" t="str">
        <f t="shared" si="14"/>
        <v/>
      </c>
      <c r="F203" s="97" t="str">
        <f t="shared" si="15"/>
        <v/>
      </c>
      <c r="G203" s="235"/>
      <c r="H203" s="236"/>
      <c r="I203" s="90" t="str">
        <f>IF(B203="","",SUM($G$4:G203)-SUM($H$4:H203))</f>
        <v/>
      </c>
      <c r="J203" s="28" t="str">
        <f>IF(C203=マスタ!$F$2,SUMIF($C$4:$C203,マスタ!$F$2,$G$4:$G203)-SUMIF($C$4:$C203,マスタ!$F$2,$H$4:$H203),"")</f>
        <v/>
      </c>
      <c r="K203" s="29" t="str">
        <f>IF(C203=マスタ!$F$3,SUMIF($C$4:$C203,マスタ!$F$3,$G$4:$G203)-SUMIF($C$4:$C203,マスタ!$F$3,$H$4:$H203),"")</f>
        <v/>
      </c>
    </row>
  </sheetData>
  <sheetProtection sheet="1" objects="1" scenarios="1" selectLockedCells="1"/>
  <mergeCells count="1">
    <mergeCell ref="A1:K1"/>
  </mergeCells>
  <phoneticPr fontId="1"/>
  <dataValidations count="2">
    <dataValidation type="list" imeMode="on" allowBlank="1" showInputMessage="1" showErrorMessage="1" sqref="C4:C203">
      <formula1>マスタ種別</formula1>
    </dataValidation>
    <dataValidation imeMode="off" allowBlank="1" showInputMessage="1" showErrorMessage="1" sqref="B4:B203 D4:D203 G4:H203"/>
  </dataValidations>
  <pageMargins left="0.51181102362204722" right="0" top="0.35433070866141736" bottom="0.35433070866141736" header="0.31496062992125984" footer="0.11811023622047245"/>
  <pageSetup paperSize="9" scale="98" fitToHeight="0" orientation="portrait" r:id="rId1"/>
  <headerFoot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" sqref="B2"/>
    </sheetView>
  </sheetViews>
  <sheetFormatPr defaultRowHeight="13.5" x14ac:dyDescent="0.15"/>
  <cols>
    <col min="2" max="2" width="15.125" bestFit="1" customWidth="1"/>
  </cols>
  <sheetData>
    <row r="1" spans="1:6" x14ac:dyDescent="0.15">
      <c r="A1" s="1" t="s">
        <v>21</v>
      </c>
      <c r="B1" s="2" t="s">
        <v>22</v>
      </c>
      <c r="C1" s="1" t="s">
        <v>19</v>
      </c>
      <c r="D1" s="2" t="s">
        <v>65</v>
      </c>
      <c r="E1" s="1" t="s">
        <v>28</v>
      </c>
      <c r="F1" s="2" t="s">
        <v>18</v>
      </c>
    </row>
    <row r="2" spans="1:6" x14ac:dyDescent="0.15">
      <c r="A2" s="3">
        <v>1</v>
      </c>
      <c r="B2" s="237" t="s">
        <v>186</v>
      </c>
      <c r="C2" s="3">
        <v>1</v>
      </c>
      <c r="D2" s="4" t="s">
        <v>66</v>
      </c>
      <c r="E2" s="3">
        <v>1</v>
      </c>
      <c r="F2" s="4" t="s">
        <v>68</v>
      </c>
    </row>
    <row r="3" spans="1:6" ht="14.25" thickBot="1" x14ac:dyDescent="0.2">
      <c r="A3" s="3">
        <v>2</v>
      </c>
      <c r="B3" s="237" t="s">
        <v>186</v>
      </c>
      <c r="C3" s="24">
        <v>2</v>
      </c>
      <c r="D3" s="25" t="s">
        <v>78</v>
      </c>
      <c r="E3" s="5">
        <v>2</v>
      </c>
      <c r="F3" s="6" t="s">
        <v>29</v>
      </c>
    </row>
    <row r="4" spans="1:6" ht="14.25" thickBot="1" x14ac:dyDescent="0.2">
      <c r="A4" s="3">
        <v>3</v>
      </c>
      <c r="B4" s="237" t="s">
        <v>186</v>
      </c>
      <c r="C4" s="5">
        <v>3</v>
      </c>
      <c r="D4" s="6" t="s">
        <v>79</v>
      </c>
    </row>
    <row r="5" spans="1:6" x14ac:dyDescent="0.15">
      <c r="A5" s="3">
        <v>4</v>
      </c>
      <c r="B5" s="237" t="s">
        <v>186</v>
      </c>
    </row>
    <row r="6" spans="1:6" x14ac:dyDescent="0.15">
      <c r="A6" s="3">
        <v>5</v>
      </c>
      <c r="B6" s="237" t="s">
        <v>186</v>
      </c>
    </row>
    <row r="7" spans="1:6" x14ac:dyDescent="0.15">
      <c r="A7" s="3">
        <v>6</v>
      </c>
      <c r="B7" s="237" t="s">
        <v>186</v>
      </c>
    </row>
    <row r="8" spans="1:6" x14ac:dyDescent="0.15">
      <c r="A8" s="3">
        <v>7</v>
      </c>
      <c r="B8" s="237" t="s">
        <v>186</v>
      </c>
    </row>
    <row r="9" spans="1:6" ht="14.25" thickBot="1" x14ac:dyDescent="0.2">
      <c r="A9" s="5">
        <v>8</v>
      </c>
      <c r="B9" s="238" t="s">
        <v>186</v>
      </c>
    </row>
  </sheetData>
  <sheetProtection sheet="1" objects="1" scenarios="1" selectLockedCells="1"/>
  <phoneticPr fontId="1"/>
  <dataValidations count="1">
    <dataValidation imeMode="on" allowBlank="1" showInputMessage="1" showErrorMessage="1" sqref="B2:B9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workbookViewId="0">
      <selection activeCell="D26" sqref="D26"/>
    </sheetView>
  </sheetViews>
  <sheetFormatPr defaultRowHeight="13.5" x14ac:dyDescent="0.15"/>
  <cols>
    <col min="1" max="1" width="7.5" style="23" bestFit="1" customWidth="1"/>
    <col min="2" max="2" width="15.125" style="23" bestFit="1" customWidth="1"/>
    <col min="3" max="3" width="10.875" style="23" bestFit="1" customWidth="1"/>
    <col min="4" max="4" width="21.5" style="23" bestFit="1" customWidth="1"/>
    <col min="5" max="5" width="13.125" style="23" bestFit="1" customWidth="1"/>
    <col min="6" max="6" width="31.75" style="23" bestFit="1" customWidth="1"/>
    <col min="7" max="16384" width="9" style="23"/>
  </cols>
  <sheetData>
    <row r="1" spans="1:6" x14ac:dyDescent="0.15">
      <c r="A1" s="46" t="s">
        <v>9</v>
      </c>
      <c r="B1" s="46" t="s">
        <v>12</v>
      </c>
      <c r="C1" s="46" t="s">
        <v>13</v>
      </c>
      <c r="D1" s="46" t="s">
        <v>14</v>
      </c>
      <c r="E1" s="46" t="s">
        <v>15</v>
      </c>
      <c r="F1" s="46" t="s">
        <v>16</v>
      </c>
    </row>
    <row r="2" spans="1:6" x14ac:dyDescent="0.15">
      <c r="A2" s="9">
        <v>11000</v>
      </c>
      <c r="B2" s="9" t="str">
        <f t="shared" ref="B2:B34" si="0">IF(ROUNDDOWN($A2/10000,0)=1,"一般会計",IFERROR(VLOOKUP(ROUNDDOWN($A2/100,0)-(ROUNDDOWN($A2/1000,0)*10),事業マスタ,2,0),""))</f>
        <v>一般会計</v>
      </c>
      <c r="C2" s="9" t="str">
        <f t="shared" ref="C2:C35" si="1">IFERROR(VLOOKUP(ROUNDDOWN($A2/1000,0)-ROUNDDOWN($A2/10000,0)*10,収支マスタ,2,0),"")</f>
        <v>収入</v>
      </c>
      <c r="D2" s="9" t="s">
        <v>67</v>
      </c>
      <c r="E2" s="9"/>
      <c r="F2" s="9" t="str">
        <f>"("&amp;C2&amp;")"&amp;IF(D2="","","("&amp;D2&amp;")")&amp;IF(E2="","","("&amp;E2&amp;")")</f>
        <v>(収入)(繰越金)</v>
      </c>
    </row>
    <row r="3" spans="1:6" x14ac:dyDescent="0.15">
      <c r="A3" s="9">
        <v>11101</v>
      </c>
      <c r="B3" s="9" t="str">
        <f t="shared" si="0"/>
        <v>一般会計</v>
      </c>
      <c r="C3" s="9" t="str">
        <f t="shared" si="1"/>
        <v>収入</v>
      </c>
      <c r="D3" s="9" t="s">
        <v>71</v>
      </c>
      <c r="E3" s="9" t="s">
        <v>57</v>
      </c>
      <c r="F3" s="9" t="str">
        <f t="shared" ref="F3:F73" si="2">"("&amp;C3&amp;")"&amp;IF(D3="","","("&amp;D3&amp;")")&amp;IF(E3="","","("&amp;E3&amp;")")</f>
        <v>(収入)(補助金)(日本協会連盟)</v>
      </c>
    </row>
    <row r="4" spans="1:6" x14ac:dyDescent="0.15">
      <c r="A4" s="9">
        <v>11102</v>
      </c>
      <c r="B4" s="9" t="str">
        <f t="shared" si="0"/>
        <v>一般会計</v>
      </c>
      <c r="C4" s="9" t="str">
        <f t="shared" si="1"/>
        <v>収入</v>
      </c>
      <c r="D4" s="9" t="s">
        <v>71</v>
      </c>
      <c r="E4" s="9" t="s">
        <v>58</v>
      </c>
      <c r="F4" s="9" t="str">
        <f t="shared" si="2"/>
        <v>(収入)(補助金)(中国協会連盟)</v>
      </c>
    </row>
    <row r="5" spans="1:6" x14ac:dyDescent="0.15">
      <c r="A5" s="9">
        <v>11103</v>
      </c>
      <c r="B5" s="9" t="str">
        <f t="shared" si="0"/>
        <v>一般会計</v>
      </c>
      <c r="C5" s="9" t="str">
        <f t="shared" si="1"/>
        <v>収入</v>
      </c>
      <c r="D5" s="9" t="s">
        <v>71</v>
      </c>
      <c r="E5" s="9" t="s">
        <v>69</v>
      </c>
      <c r="F5" s="9" t="str">
        <f t="shared" si="2"/>
        <v>(収入)(補助金)(県・県体協)</v>
      </c>
    </row>
    <row r="6" spans="1:6" x14ac:dyDescent="0.15">
      <c r="A6" s="9">
        <v>11104</v>
      </c>
      <c r="B6" s="9" t="str">
        <f t="shared" si="0"/>
        <v>一般会計</v>
      </c>
      <c r="C6" s="9" t="str">
        <f t="shared" si="1"/>
        <v>収入</v>
      </c>
      <c r="D6" s="9" t="s">
        <v>71</v>
      </c>
      <c r="E6" s="9" t="s">
        <v>70</v>
      </c>
      <c r="F6" s="9" t="str">
        <f t="shared" si="2"/>
        <v>(収入)(補助金)(県協会)</v>
      </c>
    </row>
    <row r="7" spans="1:6" x14ac:dyDescent="0.15">
      <c r="A7" s="9">
        <v>11105</v>
      </c>
      <c r="B7" s="9" t="str">
        <f t="shared" si="0"/>
        <v>一般会計</v>
      </c>
      <c r="C7" s="9" t="str">
        <f t="shared" si="1"/>
        <v>収入</v>
      </c>
      <c r="D7" s="9" t="s">
        <v>71</v>
      </c>
      <c r="E7" s="9" t="s">
        <v>61</v>
      </c>
      <c r="F7" s="9" t="str">
        <f t="shared" si="2"/>
        <v>(収入)(補助金)(県専門部)</v>
      </c>
    </row>
    <row r="8" spans="1:6" x14ac:dyDescent="0.15">
      <c r="A8" s="9">
        <v>11201</v>
      </c>
      <c r="B8" s="9" t="str">
        <f t="shared" si="0"/>
        <v>一般会計</v>
      </c>
      <c r="C8" s="9" t="str">
        <f t="shared" si="1"/>
        <v>収入</v>
      </c>
      <c r="D8" s="9" t="s">
        <v>10</v>
      </c>
      <c r="E8" s="9" t="s">
        <v>72</v>
      </c>
      <c r="F8" s="9" t="str">
        <f t="shared" si="2"/>
        <v>(収入)(その他)(協賛金)</v>
      </c>
    </row>
    <row r="9" spans="1:6" x14ac:dyDescent="0.15">
      <c r="A9" s="9">
        <v>11202</v>
      </c>
      <c r="B9" s="9" t="str">
        <f t="shared" si="0"/>
        <v>一般会計</v>
      </c>
      <c r="C9" s="9" t="str">
        <f t="shared" si="1"/>
        <v>収入</v>
      </c>
      <c r="D9" s="9" t="s">
        <v>10</v>
      </c>
      <c r="E9" s="9" t="s">
        <v>73</v>
      </c>
      <c r="F9" s="9" t="str">
        <f t="shared" si="2"/>
        <v>(収入)(その他)(預金利息)</v>
      </c>
    </row>
    <row r="10" spans="1:6" x14ac:dyDescent="0.15">
      <c r="A10" s="9">
        <v>11203</v>
      </c>
      <c r="B10" s="9" t="str">
        <f t="shared" si="0"/>
        <v>一般会計</v>
      </c>
      <c r="C10" s="9" t="str">
        <f t="shared" si="1"/>
        <v>収入</v>
      </c>
      <c r="D10" s="9" t="s">
        <v>10</v>
      </c>
      <c r="E10" s="9" t="s">
        <v>56</v>
      </c>
      <c r="F10" s="9" t="str">
        <f t="shared" si="2"/>
        <v>(収入)(その他)(その他)</v>
      </c>
    </row>
    <row r="11" spans="1:6" x14ac:dyDescent="0.15">
      <c r="A11" s="9">
        <v>12100</v>
      </c>
      <c r="B11" s="9" t="str">
        <f t="shared" si="0"/>
        <v>一般会計</v>
      </c>
      <c r="C11" s="9" t="str">
        <f t="shared" si="1"/>
        <v>支出</v>
      </c>
      <c r="D11" s="9" t="s">
        <v>71</v>
      </c>
      <c r="E11" s="9"/>
      <c r="F11" s="9" t="str">
        <f t="shared" si="2"/>
        <v>(支出)(補助金)</v>
      </c>
    </row>
    <row r="12" spans="1:6" x14ac:dyDescent="0.15">
      <c r="A12" s="9">
        <v>12200</v>
      </c>
      <c r="B12" s="9" t="str">
        <f t="shared" si="0"/>
        <v>一般会計</v>
      </c>
      <c r="C12" s="9" t="str">
        <f t="shared" si="1"/>
        <v>支出</v>
      </c>
      <c r="D12" s="9" t="s">
        <v>131</v>
      </c>
      <c r="E12" s="9"/>
      <c r="F12" s="9" t="str">
        <f t="shared" si="2"/>
        <v>(支出)(負担金)</v>
      </c>
    </row>
    <row r="13" spans="1:6" x14ac:dyDescent="0.15">
      <c r="A13" s="9">
        <v>12301</v>
      </c>
      <c r="B13" s="9" t="str">
        <f t="shared" si="0"/>
        <v>一般会計</v>
      </c>
      <c r="C13" s="9" t="str">
        <f t="shared" si="1"/>
        <v>支出</v>
      </c>
      <c r="D13" s="9" t="s">
        <v>74</v>
      </c>
      <c r="E13" s="9" t="s">
        <v>143</v>
      </c>
      <c r="F13" s="9" t="str">
        <f t="shared" si="2"/>
        <v>(支出)(会議運営費)(県外会議費)</v>
      </c>
    </row>
    <row r="14" spans="1:6" x14ac:dyDescent="0.15">
      <c r="A14" s="9">
        <v>12302</v>
      </c>
      <c r="B14" s="9" t="str">
        <f t="shared" si="0"/>
        <v>一般会計</v>
      </c>
      <c r="C14" s="9" t="str">
        <f t="shared" si="1"/>
        <v>支出</v>
      </c>
      <c r="D14" s="9" t="s">
        <v>74</v>
      </c>
      <c r="E14" s="9" t="s">
        <v>144</v>
      </c>
      <c r="F14" s="9" t="str">
        <f t="shared" ref="F14" si="3">"("&amp;C14&amp;")"&amp;IF(D14="","","("&amp;D14&amp;")")&amp;IF(E14="","","("&amp;E14&amp;")")</f>
        <v>(支出)(会議運営費)(県内会議費)</v>
      </c>
    </row>
    <row r="15" spans="1:6" x14ac:dyDescent="0.15">
      <c r="A15" s="9">
        <v>12401</v>
      </c>
      <c r="B15" s="9" t="str">
        <f t="shared" si="0"/>
        <v>一般会計</v>
      </c>
      <c r="C15" s="9" t="str">
        <f t="shared" si="1"/>
        <v>支出</v>
      </c>
      <c r="D15" s="9" t="s">
        <v>11</v>
      </c>
      <c r="E15" s="9" t="s">
        <v>47</v>
      </c>
      <c r="F15" s="9" t="str">
        <f t="shared" si="2"/>
        <v>(支出)(事務局運営費)(褒賞費)</v>
      </c>
    </row>
    <row r="16" spans="1:6" x14ac:dyDescent="0.15">
      <c r="A16" s="9">
        <v>12402</v>
      </c>
      <c r="B16" s="9" t="str">
        <f t="shared" si="0"/>
        <v>一般会計</v>
      </c>
      <c r="C16" s="9" t="str">
        <f t="shared" si="1"/>
        <v>支出</v>
      </c>
      <c r="D16" s="9" t="s">
        <v>11</v>
      </c>
      <c r="E16" s="9" t="s">
        <v>48</v>
      </c>
      <c r="F16" s="9" t="str">
        <f t="shared" si="2"/>
        <v>(支出)(事務局運営費)(旅費)</v>
      </c>
    </row>
    <row r="17" spans="1:6" x14ac:dyDescent="0.15">
      <c r="A17" s="9">
        <v>12403</v>
      </c>
      <c r="B17" s="9" t="str">
        <f t="shared" si="0"/>
        <v>一般会計</v>
      </c>
      <c r="C17" s="9" t="str">
        <f t="shared" si="1"/>
        <v>支出</v>
      </c>
      <c r="D17" s="9" t="s">
        <v>11</v>
      </c>
      <c r="E17" s="9" t="s">
        <v>49</v>
      </c>
      <c r="F17" s="9" t="str">
        <f t="shared" si="2"/>
        <v>(支出)(事務局運営費)(諸謝金)</v>
      </c>
    </row>
    <row r="18" spans="1:6" x14ac:dyDescent="0.15">
      <c r="A18" s="9">
        <v>12404</v>
      </c>
      <c r="B18" s="9" t="str">
        <f t="shared" si="0"/>
        <v>一般会計</v>
      </c>
      <c r="C18" s="9" t="str">
        <f t="shared" si="1"/>
        <v>支出</v>
      </c>
      <c r="D18" s="9" t="s">
        <v>11</v>
      </c>
      <c r="E18" s="9" t="s">
        <v>75</v>
      </c>
      <c r="F18" s="9" t="str">
        <f t="shared" si="2"/>
        <v>(支出)(事務局運営費)(消耗品費)</v>
      </c>
    </row>
    <row r="19" spans="1:6" x14ac:dyDescent="0.15">
      <c r="A19" s="9">
        <v>12405</v>
      </c>
      <c r="B19" s="9" t="str">
        <f t="shared" si="0"/>
        <v>一般会計</v>
      </c>
      <c r="C19" s="9" t="str">
        <f t="shared" si="1"/>
        <v>支出</v>
      </c>
      <c r="D19" s="9" t="s">
        <v>11</v>
      </c>
      <c r="E19" s="9" t="s">
        <v>51</v>
      </c>
      <c r="F19" s="9" t="str">
        <f t="shared" si="2"/>
        <v>(支出)(事務局運営費)(印刷製本費)</v>
      </c>
    </row>
    <row r="20" spans="1:6" x14ac:dyDescent="0.15">
      <c r="A20" s="9">
        <v>12406</v>
      </c>
      <c r="B20" s="9" t="str">
        <f t="shared" si="0"/>
        <v>一般会計</v>
      </c>
      <c r="C20" s="9" t="str">
        <f t="shared" si="1"/>
        <v>支出</v>
      </c>
      <c r="D20" s="9" t="s">
        <v>11</v>
      </c>
      <c r="E20" s="9" t="s">
        <v>52</v>
      </c>
      <c r="F20" s="9" t="str">
        <f t="shared" si="2"/>
        <v>(支出)(事務局運営費)(通信運搬費)</v>
      </c>
    </row>
    <row r="21" spans="1:6" x14ac:dyDescent="0.15">
      <c r="A21" s="9">
        <v>12407</v>
      </c>
      <c r="B21" s="9" t="str">
        <f t="shared" si="0"/>
        <v>一般会計</v>
      </c>
      <c r="C21" s="9" t="str">
        <f t="shared" si="1"/>
        <v>支出</v>
      </c>
      <c r="D21" s="9" t="s">
        <v>11</v>
      </c>
      <c r="E21" s="9" t="s">
        <v>53</v>
      </c>
      <c r="F21" s="9" t="str">
        <f t="shared" si="2"/>
        <v>(支出)(事務局運営費)(借損費)</v>
      </c>
    </row>
    <row r="22" spans="1:6" x14ac:dyDescent="0.15">
      <c r="A22" s="9">
        <v>12408</v>
      </c>
      <c r="B22" s="9" t="str">
        <f t="shared" si="0"/>
        <v>一般会計</v>
      </c>
      <c r="C22" s="9" t="str">
        <f t="shared" si="1"/>
        <v>支出</v>
      </c>
      <c r="D22" s="9" t="s">
        <v>11</v>
      </c>
      <c r="E22" s="9" t="s">
        <v>54</v>
      </c>
      <c r="F22" s="9" t="str">
        <f t="shared" si="2"/>
        <v>(支出)(事務局運営費)(会議費)</v>
      </c>
    </row>
    <row r="23" spans="1:6" x14ac:dyDescent="0.15">
      <c r="A23" s="9">
        <v>12409</v>
      </c>
      <c r="B23" s="9" t="str">
        <f t="shared" si="0"/>
        <v>一般会計</v>
      </c>
      <c r="C23" s="9" t="str">
        <f t="shared" si="1"/>
        <v>支出</v>
      </c>
      <c r="D23" s="9" t="s">
        <v>11</v>
      </c>
      <c r="E23" s="9" t="s">
        <v>55</v>
      </c>
      <c r="F23" s="9" t="str">
        <f t="shared" si="2"/>
        <v>(支出)(事務局運営費)(食糧費)</v>
      </c>
    </row>
    <row r="24" spans="1:6" x14ac:dyDescent="0.15">
      <c r="A24" s="9">
        <v>12410</v>
      </c>
      <c r="B24" s="9" t="str">
        <f t="shared" si="0"/>
        <v>一般会計</v>
      </c>
      <c r="C24" s="9" t="str">
        <f t="shared" si="1"/>
        <v>支出</v>
      </c>
      <c r="D24" s="9" t="s">
        <v>11</v>
      </c>
      <c r="E24" s="9" t="s">
        <v>56</v>
      </c>
      <c r="F24" s="9" t="str">
        <f t="shared" si="2"/>
        <v>(支出)(事務局運営費)(その他)</v>
      </c>
    </row>
    <row r="25" spans="1:6" x14ac:dyDescent="0.15">
      <c r="A25" s="9">
        <v>12500</v>
      </c>
      <c r="B25" s="9" t="str">
        <f t="shared" si="0"/>
        <v>一般会計</v>
      </c>
      <c r="C25" s="9" t="str">
        <f t="shared" si="1"/>
        <v>支出</v>
      </c>
      <c r="D25" s="9" t="s">
        <v>185</v>
      </c>
      <c r="E25" s="9"/>
      <c r="F25" s="9" t="str">
        <f t="shared" ref="F25" si="4">"("&amp;C25&amp;")"&amp;IF(D25="","","("&amp;D25&amp;")")&amp;IF(E25="","","("&amp;E25&amp;")")</f>
        <v>(支出)(予備費)</v>
      </c>
    </row>
    <row r="26" spans="1:6" x14ac:dyDescent="0.15">
      <c r="A26" s="9">
        <v>13101</v>
      </c>
      <c r="B26" s="9" t="str">
        <f t="shared" si="0"/>
        <v>一般会計</v>
      </c>
      <c r="C26" s="9" t="str">
        <f t="shared" si="1"/>
        <v>振替</v>
      </c>
      <c r="D26" s="9" t="s">
        <v>80</v>
      </c>
      <c r="E26" s="9"/>
      <c r="F26" s="9" t="str">
        <f t="shared" si="2"/>
        <v>(振替)(現金へ振替)</v>
      </c>
    </row>
    <row r="27" spans="1:6" x14ac:dyDescent="0.15">
      <c r="A27" s="9">
        <v>13102</v>
      </c>
      <c r="B27" s="9" t="str">
        <f t="shared" si="0"/>
        <v>一般会計</v>
      </c>
      <c r="C27" s="9" t="str">
        <f t="shared" si="1"/>
        <v>振替</v>
      </c>
      <c r="D27" s="9" t="s">
        <v>81</v>
      </c>
      <c r="E27" s="9"/>
      <c r="F27" s="9" t="str">
        <f t="shared" si="2"/>
        <v>(振替)(通帳より振替)</v>
      </c>
    </row>
    <row r="28" spans="1:6" x14ac:dyDescent="0.15">
      <c r="A28" s="9">
        <v>13201</v>
      </c>
      <c r="B28" s="9" t="str">
        <f t="shared" si="0"/>
        <v>一般会計</v>
      </c>
      <c r="C28" s="9" t="str">
        <f t="shared" si="1"/>
        <v>振替</v>
      </c>
      <c r="D28" s="9" t="s">
        <v>83</v>
      </c>
      <c r="E28" s="9"/>
      <c r="F28" s="9" t="str">
        <f t="shared" si="2"/>
        <v>(振替)(通帳へ振替)</v>
      </c>
    </row>
    <row r="29" spans="1:6" x14ac:dyDescent="0.15">
      <c r="A29" s="9">
        <v>13202</v>
      </c>
      <c r="B29" s="9" t="str">
        <f t="shared" si="0"/>
        <v>一般会計</v>
      </c>
      <c r="C29" s="9" t="str">
        <f t="shared" si="1"/>
        <v>振替</v>
      </c>
      <c r="D29" s="9" t="s">
        <v>82</v>
      </c>
      <c r="E29" s="9"/>
      <c r="F29" s="9" t="str">
        <f t="shared" si="2"/>
        <v>(振替)(現金より振替)</v>
      </c>
    </row>
    <row r="30" spans="1:6" x14ac:dyDescent="0.15">
      <c r="A30" s="9">
        <v>21101</v>
      </c>
      <c r="B30" s="9" t="str">
        <f t="shared" si="0"/>
        <v>-</v>
      </c>
      <c r="C30" s="9" t="str">
        <f t="shared" si="1"/>
        <v>収入</v>
      </c>
      <c r="D30" s="9" t="s">
        <v>57</v>
      </c>
      <c r="E30" s="9"/>
      <c r="F30" s="9" t="str">
        <f t="shared" si="2"/>
        <v>(収入)(日本協会連盟)</v>
      </c>
    </row>
    <row r="31" spans="1:6" x14ac:dyDescent="0.15">
      <c r="A31" s="9">
        <v>21102</v>
      </c>
      <c r="B31" s="9" t="str">
        <f t="shared" si="0"/>
        <v>-</v>
      </c>
      <c r="C31" s="9" t="str">
        <f t="shared" si="1"/>
        <v>収入</v>
      </c>
      <c r="D31" s="9" t="s">
        <v>58</v>
      </c>
      <c r="E31" s="9"/>
      <c r="F31" s="9" t="str">
        <f t="shared" si="2"/>
        <v>(収入)(中国協会連盟)</v>
      </c>
    </row>
    <row r="32" spans="1:6" x14ac:dyDescent="0.15">
      <c r="A32" s="9">
        <v>21103</v>
      </c>
      <c r="B32" s="9" t="str">
        <f t="shared" si="0"/>
        <v>-</v>
      </c>
      <c r="C32" s="9" t="str">
        <f t="shared" si="1"/>
        <v>収入</v>
      </c>
      <c r="D32" s="9" t="s">
        <v>59</v>
      </c>
      <c r="E32" s="9"/>
      <c r="F32" s="9" t="str">
        <f t="shared" si="2"/>
        <v>(収入)(県・県体協)</v>
      </c>
    </row>
    <row r="33" spans="1:6" x14ac:dyDescent="0.15">
      <c r="A33" s="9">
        <v>21104</v>
      </c>
      <c r="B33" s="9" t="str">
        <f t="shared" si="0"/>
        <v>-</v>
      </c>
      <c r="C33" s="9" t="str">
        <f t="shared" si="1"/>
        <v>収入</v>
      </c>
      <c r="D33" s="9" t="s">
        <v>60</v>
      </c>
      <c r="E33" s="9"/>
      <c r="F33" s="9" t="str">
        <f t="shared" si="2"/>
        <v>(収入)(県協会)</v>
      </c>
    </row>
    <row r="34" spans="1:6" x14ac:dyDescent="0.15">
      <c r="A34" s="9">
        <v>21105</v>
      </c>
      <c r="B34" s="9" t="str">
        <f t="shared" si="0"/>
        <v>-</v>
      </c>
      <c r="C34" s="9" t="str">
        <f t="shared" si="1"/>
        <v>収入</v>
      </c>
      <c r="D34" s="9" t="s">
        <v>61</v>
      </c>
      <c r="E34" s="9"/>
      <c r="F34" s="9" t="str">
        <f t="shared" si="2"/>
        <v>(収入)(県専門部)</v>
      </c>
    </row>
    <row r="35" spans="1:6" x14ac:dyDescent="0.15">
      <c r="A35" s="9">
        <v>21106</v>
      </c>
      <c r="B35" s="9" t="str">
        <f t="shared" ref="B35:B66" si="5">IF(ROUNDDOWN($A35/10000,0)=1,"一般会計",IFERROR(VLOOKUP(ROUNDDOWN($A35/100,0)-(ROUNDDOWN($A35/1000,0)*10),事業マスタ,2,0),""))</f>
        <v>-</v>
      </c>
      <c r="C35" s="9" t="str">
        <f t="shared" si="1"/>
        <v>収入</v>
      </c>
      <c r="D35" s="9" t="s">
        <v>62</v>
      </c>
      <c r="E35" s="9"/>
      <c r="F35" s="9" t="str">
        <f t="shared" si="2"/>
        <v>(収入)(大会負担金)</v>
      </c>
    </row>
    <row r="36" spans="1:6" x14ac:dyDescent="0.15">
      <c r="A36" s="9">
        <v>21107</v>
      </c>
      <c r="B36" s="9" t="str">
        <f t="shared" si="5"/>
        <v>-</v>
      </c>
      <c r="C36" s="9" t="str">
        <f t="shared" ref="C36:C67" si="6">IFERROR(VLOOKUP(ROUNDDOWN($A36/1000,0)-ROUNDDOWN($A36/10000,0)*10,収支マスタ,2,0),"")</f>
        <v>収入</v>
      </c>
      <c r="D36" s="9" t="s">
        <v>63</v>
      </c>
      <c r="E36" s="9"/>
      <c r="F36" s="9" t="str">
        <f t="shared" si="2"/>
        <v>(収入)(開催専門部)</v>
      </c>
    </row>
    <row r="37" spans="1:6" x14ac:dyDescent="0.15">
      <c r="A37" s="9">
        <v>21108</v>
      </c>
      <c r="B37" s="9" t="str">
        <f t="shared" si="5"/>
        <v>-</v>
      </c>
      <c r="C37" s="9" t="str">
        <f t="shared" si="6"/>
        <v>収入</v>
      </c>
      <c r="D37" s="9" t="s">
        <v>64</v>
      </c>
      <c r="E37" s="9"/>
      <c r="F37" s="9" t="str">
        <f t="shared" si="2"/>
        <v>(収入)(協賛金・広告料)</v>
      </c>
    </row>
    <row r="38" spans="1:6" x14ac:dyDescent="0.15">
      <c r="A38" s="9">
        <v>21109</v>
      </c>
      <c r="B38" s="9" t="str">
        <f t="shared" si="5"/>
        <v>-</v>
      </c>
      <c r="C38" s="9" t="str">
        <f t="shared" si="6"/>
        <v>収入</v>
      </c>
      <c r="D38" s="9" t="s">
        <v>56</v>
      </c>
      <c r="E38" s="9"/>
      <c r="F38" s="9" t="str">
        <f t="shared" si="2"/>
        <v>(収入)(その他)</v>
      </c>
    </row>
    <row r="39" spans="1:6" x14ac:dyDescent="0.15">
      <c r="A39" s="9">
        <v>22101</v>
      </c>
      <c r="B39" s="9" t="str">
        <f t="shared" si="5"/>
        <v>-</v>
      </c>
      <c r="C39" s="9" t="str">
        <f t="shared" si="6"/>
        <v>支出</v>
      </c>
      <c r="D39" s="9" t="s">
        <v>47</v>
      </c>
      <c r="E39" s="9"/>
      <c r="F39" s="9" t="str">
        <f t="shared" si="2"/>
        <v>(支出)(褒賞費)</v>
      </c>
    </row>
    <row r="40" spans="1:6" x14ac:dyDescent="0.15">
      <c r="A40" s="9">
        <v>22102</v>
      </c>
      <c r="B40" s="9" t="str">
        <f t="shared" si="5"/>
        <v>-</v>
      </c>
      <c r="C40" s="9" t="str">
        <f t="shared" si="6"/>
        <v>支出</v>
      </c>
      <c r="D40" s="9" t="s">
        <v>48</v>
      </c>
      <c r="E40" s="9"/>
      <c r="F40" s="9" t="str">
        <f t="shared" si="2"/>
        <v>(支出)(旅費)</v>
      </c>
    </row>
    <row r="41" spans="1:6" x14ac:dyDescent="0.15">
      <c r="A41" s="9">
        <v>22103</v>
      </c>
      <c r="B41" s="9" t="str">
        <f t="shared" si="5"/>
        <v>-</v>
      </c>
      <c r="C41" s="9" t="str">
        <f t="shared" si="6"/>
        <v>支出</v>
      </c>
      <c r="D41" s="9" t="s">
        <v>49</v>
      </c>
      <c r="E41" s="9"/>
      <c r="F41" s="9" t="str">
        <f t="shared" si="2"/>
        <v>(支出)(諸謝金)</v>
      </c>
    </row>
    <row r="42" spans="1:6" x14ac:dyDescent="0.15">
      <c r="A42" s="9">
        <v>22104</v>
      </c>
      <c r="B42" s="9" t="str">
        <f t="shared" si="5"/>
        <v>-</v>
      </c>
      <c r="C42" s="9" t="str">
        <f t="shared" si="6"/>
        <v>支出</v>
      </c>
      <c r="D42" s="9" t="s">
        <v>50</v>
      </c>
      <c r="E42" s="9"/>
      <c r="F42" s="9" t="str">
        <f t="shared" si="2"/>
        <v>(支出)(消耗品)</v>
      </c>
    </row>
    <row r="43" spans="1:6" x14ac:dyDescent="0.15">
      <c r="A43" s="9">
        <v>22105</v>
      </c>
      <c r="B43" s="9" t="str">
        <f t="shared" si="5"/>
        <v>-</v>
      </c>
      <c r="C43" s="9" t="str">
        <f t="shared" si="6"/>
        <v>支出</v>
      </c>
      <c r="D43" s="9" t="s">
        <v>51</v>
      </c>
      <c r="E43" s="9"/>
      <c r="F43" s="9" t="str">
        <f t="shared" si="2"/>
        <v>(支出)(印刷製本費)</v>
      </c>
    </row>
    <row r="44" spans="1:6" x14ac:dyDescent="0.15">
      <c r="A44" s="9">
        <v>22106</v>
      </c>
      <c r="B44" s="9" t="str">
        <f t="shared" si="5"/>
        <v>-</v>
      </c>
      <c r="C44" s="9" t="str">
        <f t="shared" si="6"/>
        <v>支出</v>
      </c>
      <c r="D44" s="9" t="s">
        <v>52</v>
      </c>
      <c r="E44" s="9"/>
      <c r="F44" s="9" t="str">
        <f t="shared" si="2"/>
        <v>(支出)(通信運搬費)</v>
      </c>
    </row>
    <row r="45" spans="1:6" x14ac:dyDescent="0.15">
      <c r="A45" s="9">
        <v>22107</v>
      </c>
      <c r="B45" s="9" t="str">
        <f t="shared" si="5"/>
        <v>-</v>
      </c>
      <c r="C45" s="9" t="str">
        <f t="shared" si="6"/>
        <v>支出</v>
      </c>
      <c r="D45" s="9" t="s">
        <v>53</v>
      </c>
      <c r="E45" s="9"/>
      <c r="F45" s="9" t="str">
        <f t="shared" si="2"/>
        <v>(支出)(借損費)</v>
      </c>
    </row>
    <row r="46" spans="1:6" x14ac:dyDescent="0.15">
      <c r="A46" s="9">
        <v>22108</v>
      </c>
      <c r="B46" s="9" t="str">
        <f t="shared" si="5"/>
        <v>-</v>
      </c>
      <c r="C46" s="9" t="str">
        <f t="shared" si="6"/>
        <v>支出</v>
      </c>
      <c r="D46" s="9" t="s">
        <v>54</v>
      </c>
      <c r="E46" s="9"/>
      <c r="F46" s="9" t="str">
        <f t="shared" si="2"/>
        <v>(支出)(会議費)</v>
      </c>
    </row>
    <row r="47" spans="1:6" x14ac:dyDescent="0.15">
      <c r="A47" s="9">
        <v>22109</v>
      </c>
      <c r="B47" s="9" t="str">
        <f t="shared" si="5"/>
        <v>-</v>
      </c>
      <c r="C47" s="9" t="str">
        <f t="shared" si="6"/>
        <v>支出</v>
      </c>
      <c r="D47" s="9" t="s">
        <v>55</v>
      </c>
      <c r="E47" s="9"/>
      <c r="F47" s="9" t="str">
        <f t="shared" si="2"/>
        <v>(支出)(食糧費)</v>
      </c>
    </row>
    <row r="48" spans="1:6" x14ac:dyDescent="0.15">
      <c r="A48" s="9">
        <v>22110</v>
      </c>
      <c r="B48" s="9" t="str">
        <f t="shared" si="5"/>
        <v>-</v>
      </c>
      <c r="C48" s="9" t="str">
        <f t="shared" si="6"/>
        <v>支出</v>
      </c>
      <c r="D48" s="9" t="s">
        <v>56</v>
      </c>
      <c r="E48" s="9"/>
      <c r="F48" s="9" t="str">
        <f t="shared" si="2"/>
        <v>(支出)(その他)</v>
      </c>
    </row>
    <row r="49" spans="1:6" x14ac:dyDescent="0.15">
      <c r="A49" s="9">
        <v>21201</v>
      </c>
      <c r="B49" s="9" t="str">
        <f t="shared" si="5"/>
        <v>-</v>
      </c>
      <c r="C49" s="9" t="str">
        <f t="shared" si="6"/>
        <v>収入</v>
      </c>
      <c r="D49" s="9" t="s">
        <v>57</v>
      </c>
      <c r="E49" s="9"/>
      <c r="F49" s="9" t="str">
        <f t="shared" si="2"/>
        <v>(収入)(日本協会連盟)</v>
      </c>
    </row>
    <row r="50" spans="1:6" x14ac:dyDescent="0.15">
      <c r="A50" s="9">
        <v>21202</v>
      </c>
      <c r="B50" s="9" t="str">
        <f t="shared" si="5"/>
        <v>-</v>
      </c>
      <c r="C50" s="9" t="str">
        <f t="shared" si="6"/>
        <v>収入</v>
      </c>
      <c r="D50" s="9" t="s">
        <v>58</v>
      </c>
      <c r="E50" s="9"/>
      <c r="F50" s="9" t="str">
        <f t="shared" si="2"/>
        <v>(収入)(中国協会連盟)</v>
      </c>
    </row>
    <row r="51" spans="1:6" x14ac:dyDescent="0.15">
      <c r="A51" s="9">
        <v>21203</v>
      </c>
      <c r="B51" s="9" t="str">
        <f t="shared" si="5"/>
        <v>-</v>
      </c>
      <c r="C51" s="9" t="str">
        <f t="shared" si="6"/>
        <v>収入</v>
      </c>
      <c r="D51" s="9" t="s">
        <v>59</v>
      </c>
      <c r="E51" s="9"/>
      <c r="F51" s="9" t="str">
        <f t="shared" si="2"/>
        <v>(収入)(県・県体協)</v>
      </c>
    </row>
    <row r="52" spans="1:6" x14ac:dyDescent="0.15">
      <c r="A52" s="9">
        <v>21204</v>
      </c>
      <c r="B52" s="9" t="str">
        <f t="shared" si="5"/>
        <v>-</v>
      </c>
      <c r="C52" s="9" t="str">
        <f t="shared" si="6"/>
        <v>収入</v>
      </c>
      <c r="D52" s="9" t="s">
        <v>60</v>
      </c>
      <c r="E52" s="9"/>
      <c r="F52" s="9" t="str">
        <f t="shared" si="2"/>
        <v>(収入)(県協会)</v>
      </c>
    </row>
    <row r="53" spans="1:6" x14ac:dyDescent="0.15">
      <c r="A53" s="9">
        <v>21205</v>
      </c>
      <c r="B53" s="9" t="str">
        <f t="shared" si="5"/>
        <v>-</v>
      </c>
      <c r="C53" s="9" t="str">
        <f t="shared" si="6"/>
        <v>収入</v>
      </c>
      <c r="D53" s="9" t="s">
        <v>61</v>
      </c>
      <c r="E53" s="9"/>
      <c r="F53" s="9" t="str">
        <f t="shared" si="2"/>
        <v>(収入)(県専門部)</v>
      </c>
    </row>
    <row r="54" spans="1:6" x14ac:dyDescent="0.15">
      <c r="A54" s="9">
        <v>21206</v>
      </c>
      <c r="B54" s="9" t="str">
        <f t="shared" si="5"/>
        <v>-</v>
      </c>
      <c r="C54" s="9" t="str">
        <f t="shared" si="6"/>
        <v>収入</v>
      </c>
      <c r="D54" s="9" t="s">
        <v>62</v>
      </c>
      <c r="E54" s="9"/>
      <c r="F54" s="9" t="str">
        <f t="shared" si="2"/>
        <v>(収入)(大会負担金)</v>
      </c>
    </row>
    <row r="55" spans="1:6" x14ac:dyDescent="0.15">
      <c r="A55" s="9">
        <v>21207</v>
      </c>
      <c r="B55" s="9" t="str">
        <f t="shared" si="5"/>
        <v>-</v>
      </c>
      <c r="C55" s="9" t="str">
        <f t="shared" si="6"/>
        <v>収入</v>
      </c>
      <c r="D55" s="9" t="s">
        <v>63</v>
      </c>
      <c r="E55" s="9"/>
      <c r="F55" s="9" t="str">
        <f t="shared" si="2"/>
        <v>(収入)(開催専門部)</v>
      </c>
    </row>
    <row r="56" spans="1:6" x14ac:dyDescent="0.15">
      <c r="A56" s="9">
        <v>21208</v>
      </c>
      <c r="B56" s="9" t="str">
        <f t="shared" si="5"/>
        <v>-</v>
      </c>
      <c r="C56" s="9" t="str">
        <f t="shared" si="6"/>
        <v>収入</v>
      </c>
      <c r="D56" s="9" t="s">
        <v>64</v>
      </c>
      <c r="E56" s="9"/>
      <c r="F56" s="9" t="str">
        <f t="shared" si="2"/>
        <v>(収入)(協賛金・広告料)</v>
      </c>
    </row>
    <row r="57" spans="1:6" x14ac:dyDescent="0.15">
      <c r="A57" s="9">
        <v>21209</v>
      </c>
      <c r="B57" s="9" t="str">
        <f t="shared" si="5"/>
        <v>-</v>
      </c>
      <c r="C57" s="9" t="str">
        <f t="shared" si="6"/>
        <v>収入</v>
      </c>
      <c r="D57" s="9" t="s">
        <v>56</v>
      </c>
      <c r="E57" s="9"/>
      <c r="F57" s="9" t="str">
        <f t="shared" si="2"/>
        <v>(収入)(その他)</v>
      </c>
    </row>
    <row r="58" spans="1:6" x14ac:dyDescent="0.15">
      <c r="A58" s="9">
        <v>22201</v>
      </c>
      <c r="B58" s="9" t="str">
        <f t="shared" si="5"/>
        <v>-</v>
      </c>
      <c r="C58" s="9" t="str">
        <f t="shared" si="6"/>
        <v>支出</v>
      </c>
      <c r="D58" s="9" t="s">
        <v>47</v>
      </c>
      <c r="E58" s="9"/>
      <c r="F58" s="9" t="str">
        <f t="shared" si="2"/>
        <v>(支出)(褒賞費)</v>
      </c>
    </row>
    <row r="59" spans="1:6" x14ac:dyDescent="0.15">
      <c r="A59" s="9">
        <v>22202</v>
      </c>
      <c r="B59" s="9" t="str">
        <f t="shared" si="5"/>
        <v>-</v>
      </c>
      <c r="C59" s="9" t="str">
        <f t="shared" si="6"/>
        <v>支出</v>
      </c>
      <c r="D59" s="9" t="s">
        <v>48</v>
      </c>
      <c r="E59" s="9"/>
      <c r="F59" s="9" t="str">
        <f t="shared" si="2"/>
        <v>(支出)(旅費)</v>
      </c>
    </row>
    <row r="60" spans="1:6" x14ac:dyDescent="0.15">
      <c r="A60" s="9">
        <v>22203</v>
      </c>
      <c r="B60" s="9" t="str">
        <f t="shared" si="5"/>
        <v>-</v>
      </c>
      <c r="C60" s="9" t="str">
        <f t="shared" si="6"/>
        <v>支出</v>
      </c>
      <c r="D60" s="9" t="s">
        <v>49</v>
      </c>
      <c r="E60" s="9"/>
      <c r="F60" s="9" t="str">
        <f t="shared" si="2"/>
        <v>(支出)(諸謝金)</v>
      </c>
    </row>
    <row r="61" spans="1:6" x14ac:dyDescent="0.15">
      <c r="A61" s="9">
        <v>22204</v>
      </c>
      <c r="B61" s="9" t="str">
        <f t="shared" si="5"/>
        <v>-</v>
      </c>
      <c r="C61" s="9" t="str">
        <f t="shared" si="6"/>
        <v>支出</v>
      </c>
      <c r="D61" s="9" t="s">
        <v>50</v>
      </c>
      <c r="E61" s="9"/>
      <c r="F61" s="9" t="str">
        <f t="shared" si="2"/>
        <v>(支出)(消耗品)</v>
      </c>
    </row>
    <row r="62" spans="1:6" x14ac:dyDescent="0.15">
      <c r="A62" s="9">
        <v>22205</v>
      </c>
      <c r="B62" s="9" t="str">
        <f t="shared" si="5"/>
        <v>-</v>
      </c>
      <c r="C62" s="9" t="str">
        <f t="shared" si="6"/>
        <v>支出</v>
      </c>
      <c r="D62" s="9" t="s">
        <v>51</v>
      </c>
      <c r="E62" s="9"/>
      <c r="F62" s="9" t="str">
        <f t="shared" si="2"/>
        <v>(支出)(印刷製本費)</v>
      </c>
    </row>
    <row r="63" spans="1:6" x14ac:dyDescent="0.15">
      <c r="A63" s="9">
        <v>22206</v>
      </c>
      <c r="B63" s="9" t="str">
        <f t="shared" si="5"/>
        <v>-</v>
      </c>
      <c r="C63" s="9" t="str">
        <f t="shared" si="6"/>
        <v>支出</v>
      </c>
      <c r="D63" s="9" t="s">
        <v>52</v>
      </c>
      <c r="E63" s="9"/>
      <c r="F63" s="9" t="str">
        <f t="shared" si="2"/>
        <v>(支出)(通信運搬費)</v>
      </c>
    </row>
    <row r="64" spans="1:6" x14ac:dyDescent="0.15">
      <c r="A64" s="9">
        <v>22207</v>
      </c>
      <c r="B64" s="9" t="str">
        <f t="shared" si="5"/>
        <v>-</v>
      </c>
      <c r="C64" s="9" t="str">
        <f t="shared" si="6"/>
        <v>支出</v>
      </c>
      <c r="D64" s="9" t="s">
        <v>53</v>
      </c>
      <c r="E64" s="9"/>
      <c r="F64" s="9" t="str">
        <f t="shared" si="2"/>
        <v>(支出)(借損費)</v>
      </c>
    </row>
    <row r="65" spans="1:6" x14ac:dyDescent="0.15">
      <c r="A65" s="9">
        <v>22208</v>
      </c>
      <c r="B65" s="9" t="str">
        <f t="shared" si="5"/>
        <v>-</v>
      </c>
      <c r="C65" s="9" t="str">
        <f t="shared" si="6"/>
        <v>支出</v>
      </c>
      <c r="D65" s="9" t="s">
        <v>54</v>
      </c>
      <c r="E65" s="9"/>
      <c r="F65" s="9" t="str">
        <f t="shared" si="2"/>
        <v>(支出)(会議費)</v>
      </c>
    </row>
    <row r="66" spans="1:6" x14ac:dyDescent="0.15">
      <c r="A66" s="9">
        <v>22209</v>
      </c>
      <c r="B66" s="9" t="str">
        <f t="shared" si="5"/>
        <v>-</v>
      </c>
      <c r="C66" s="9" t="str">
        <f t="shared" si="6"/>
        <v>支出</v>
      </c>
      <c r="D66" s="9" t="s">
        <v>55</v>
      </c>
      <c r="E66" s="9"/>
      <c r="F66" s="9" t="str">
        <f t="shared" si="2"/>
        <v>(支出)(食糧費)</v>
      </c>
    </row>
    <row r="67" spans="1:6" x14ac:dyDescent="0.15">
      <c r="A67" s="9">
        <v>22210</v>
      </c>
      <c r="B67" s="9" t="str">
        <f t="shared" ref="B67:B98" si="7">IF(ROUNDDOWN($A67/10000,0)=1,"一般会計",IFERROR(VLOOKUP(ROUNDDOWN($A67/100,0)-(ROUNDDOWN($A67/1000,0)*10),事業マスタ,2,0),""))</f>
        <v>-</v>
      </c>
      <c r="C67" s="9" t="str">
        <f t="shared" si="6"/>
        <v>支出</v>
      </c>
      <c r="D67" s="9" t="s">
        <v>56</v>
      </c>
      <c r="E67" s="9"/>
      <c r="F67" s="9" t="str">
        <f t="shared" si="2"/>
        <v>(支出)(その他)</v>
      </c>
    </row>
    <row r="68" spans="1:6" x14ac:dyDescent="0.15">
      <c r="A68" s="9">
        <v>21301</v>
      </c>
      <c r="B68" s="9" t="str">
        <f t="shared" si="7"/>
        <v>-</v>
      </c>
      <c r="C68" s="9" t="str">
        <f t="shared" ref="C68:C99" si="8">IFERROR(VLOOKUP(ROUNDDOWN($A68/1000,0)-ROUNDDOWN($A68/10000,0)*10,収支マスタ,2,0),"")</f>
        <v>収入</v>
      </c>
      <c r="D68" s="9" t="s">
        <v>57</v>
      </c>
      <c r="E68" s="9"/>
      <c r="F68" s="9" t="str">
        <f t="shared" si="2"/>
        <v>(収入)(日本協会連盟)</v>
      </c>
    </row>
    <row r="69" spans="1:6" x14ac:dyDescent="0.15">
      <c r="A69" s="9">
        <v>21302</v>
      </c>
      <c r="B69" s="9" t="str">
        <f t="shared" si="7"/>
        <v>-</v>
      </c>
      <c r="C69" s="9" t="str">
        <f t="shared" si="8"/>
        <v>収入</v>
      </c>
      <c r="D69" s="9" t="s">
        <v>58</v>
      </c>
      <c r="E69" s="9"/>
      <c r="F69" s="9" t="str">
        <f t="shared" si="2"/>
        <v>(収入)(中国協会連盟)</v>
      </c>
    </row>
    <row r="70" spans="1:6" x14ac:dyDescent="0.15">
      <c r="A70" s="9">
        <v>21303</v>
      </c>
      <c r="B70" s="9" t="str">
        <f t="shared" si="7"/>
        <v>-</v>
      </c>
      <c r="C70" s="9" t="str">
        <f t="shared" si="8"/>
        <v>収入</v>
      </c>
      <c r="D70" s="9" t="s">
        <v>59</v>
      </c>
      <c r="E70" s="9"/>
      <c r="F70" s="9" t="str">
        <f t="shared" si="2"/>
        <v>(収入)(県・県体協)</v>
      </c>
    </row>
    <row r="71" spans="1:6" x14ac:dyDescent="0.15">
      <c r="A71" s="9">
        <v>21304</v>
      </c>
      <c r="B71" s="9" t="str">
        <f t="shared" si="7"/>
        <v>-</v>
      </c>
      <c r="C71" s="9" t="str">
        <f t="shared" si="8"/>
        <v>収入</v>
      </c>
      <c r="D71" s="9" t="s">
        <v>60</v>
      </c>
      <c r="E71" s="9"/>
      <c r="F71" s="9" t="str">
        <f t="shared" si="2"/>
        <v>(収入)(県協会)</v>
      </c>
    </row>
    <row r="72" spans="1:6" x14ac:dyDescent="0.15">
      <c r="A72" s="9">
        <v>21305</v>
      </c>
      <c r="B72" s="9" t="str">
        <f t="shared" si="7"/>
        <v>-</v>
      </c>
      <c r="C72" s="9" t="str">
        <f t="shared" si="8"/>
        <v>収入</v>
      </c>
      <c r="D72" s="9" t="s">
        <v>61</v>
      </c>
      <c r="E72" s="9"/>
      <c r="F72" s="9" t="str">
        <f t="shared" si="2"/>
        <v>(収入)(県専門部)</v>
      </c>
    </row>
    <row r="73" spans="1:6" x14ac:dyDescent="0.15">
      <c r="A73" s="9">
        <v>21306</v>
      </c>
      <c r="B73" s="9" t="str">
        <f t="shared" si="7"/>
        <v>-</v>
      </c>
      <c r="C73" s="9" t="str">
        <f t="shared" si="8"/>
        <v>収入</v>
      </c>
      <c r="D73" s="9" t="s">
        <v>62</v>
      </c>
      <c r="E73" s="9"/>
      <c r="F73" s="9" t="str">
        <f t="shared" si="2"/>
        <v>(収入)(大会負担金)</v>
      </c>
    </row>
    <row r="74" spans="1:6" x14ac:dyDescent="0.15">
      <c r="A74" s="9">
        <v>21307</v>
      </c>
      <c r="B74" s="9" t="str">
        <f t="shared" si="7"/>
        <v>-</v>
      </c>
      <c r="C74" s="9" t="str">
        <f t="shared" si="8"/>
        <v>収入</v>
      </c>
      <c r="D74" s="9" t="s">
        <v>63</v>
      </c>
      <c r="E74" s="9"/>
      <c r="F74" s="9" t="str">
        <f t="shared" ref="F74:F137" si="9">"("&amp;C74&amp;")"&amp;IF(D74="","","("&amp;D74&amp;")")&amp;IF(E74="","","("&amp;E74&amp;")")</f>
        <v>(収入)(開催専門部)</v>
      </c>
    </row>
    <row r="75" spans="1:6" x14ac:dyDescent="0.15">
      <c r="A75" s="9">
        <v>21308</v>
      </c>
      <c r="B75" s="9" t="str">
        <f t="shared" si="7"/>
        <v>-</v>
      </c>
      <c r="C75" s="9" t="str">
        <f t="shared" si="8"/>
        <v>収入</v>
      </c>
      <c r="D75" s="9" t="s">
        <v>64</v>
      </c>
      <c r="E75" s="9"/>
      <c r="F75" s="9" t="str">
        <f t="shared" si="9"/>
        <v>(収入)(協賛金・広告料)</v>
      </c>
    </row>
    <row r="76" spans="1:6" x14ac:dyDescent="0.15">
      <c r="A76" s="9">
        <v>21309</v>
      </c>
      <c r="B76" s="9" t="str">
        <f t="shared" si="7"/>
        <v>-</v>
      </c>
      <c r="C76" s="9" t="str">
        <f t="shared" si="8"/>
        <v>収入</v>
      </c>
      <c r="D76" s="9" t="s">
        <v>56</v>
      </c>
      <c r="E76" s="9"/>
      <c r="F76" s="9" t="str">
        <f t="shared" si="9"/>
        <v>(収入)(その他)</v>
      </c>
    </row>
    <row r="77" spans="1:6" x14ac:dyDescent="0.15">
      <c r="A77" s="9">
        <v>22301</v>
      </c>
      <c r="B77" s="9" t="str">
        <f t="shared" si="7"/>
        <v>-</v>
      </c>
      <c r="C77" s="9" t="str">
        <f t="shared" si="8"/>
        <v>支出</v>
      </c>
      <c r="D77" s="9" t="s">
        <v>47</v>
      </c>
      <c r="E77" s="9"/>
      <c r="F77" s="9" t="str">
        <f t="shared" si="9"/>
        <v>(支出)(褒賞費)</v>
      </c>
    </row>
    <row r="78" spans="1:6" x14ac:dyDescent="0.15">
      <c r="A78" s="9">
        <v>22302</v>
      </c>
      <c r="B78" s="9" t="str">
        <f t="shared" si="7"/>
        <v>-</v>
      </c>
      <c r="C78" s="9" t="str">
        <f t="shared" si="8"/>
        <v>支出</v>
      </c>
      <c r="D78" s="9" t="s">
        <v>48</v>
      </c>
      <c r="E78" s="9"/>
      <c r="F78" s="9" t="str">
        <f t="shared" si="9"/>
        <v>(支出)(旅費)</v>
      </c>
    </row>
    <row r="79" spans="1:6" x14ac:dyDescent="0.15">
      <c r="A79" s="9">
        <v>22303</v>
      </c>
      <c r="B79" s="9" t="str">
        <f t="shared" si="7"/>
        <v>-</v>
      </c>
      <c r="C79" s="9" t="str">
        <f t="shared" si="8"/>
        <v>支出</v>
      </c>
      <c r="D79" s="9" t="s">
        <v>49</v>
      </c>
      <c r="E79" s="9"/>
      <c r="F79" s="9" t="str">
        <f t="shared" si="9"/>
        <v>(支出)(諸謝金)</v>
      </c>
    </row>
    <row r="80" spans="1:6" x14ac:dyDescent="0.15">
      <c r="A80" s="9">
        <v>22304</v>
      </c>
      <c r="B80" s="9" t="str">
        <f t="shared" si="7"/>
        <v>-</v>
      </c>
      <c r="C80" s="9" t="str">
        <f t="shared" si="8"/>
        <v>支出</v>
      </c>
      <c r="D80" s="9" t="s">
        <v>50</v>
      </c>
      <c r="E80" s="9"/>
      <c r="F80" s="9" t="str">
        <f t="shared" si="9"/>
        <v>(支出)(消耗品)</v>
      </c>
    </row>
    <row r="81" spans="1:6" x14ac:dyDescent="0.15">
      <c r="A81" s="9">
        <v>22305</v>
      </c>
      <c r="B81" s="9" t="str">
        <f t="shared" si="7"/>
        <v>-</v>
      </c>
      <c r="C81" s="9" t="str">
        <f t="shared" si="8"/>
        <v>支出</v>
      </c>
      <c r="D81" s="9" t="s">
        <v>51</v>
      </c>
      <c r="E81" s="9"/>
      <c r="F81" s="9" t="str">
        <f t="shared" si="9"/>
        <v>(支出)(印刷製本費)</v>
      </c>
    </row>
    <row r="82" spans="1:6" x14ac:dyDescent="0.15">
      <c r="A82" s="9">
        <v>22306</v>
      </c>
      <c r="B82" s="9" t="str">
        <f t="shared" si="7"/>
        <v>-</v>
      </c>
      <c r="C82" s="9" t="str">
        <f t="shared" si="8"/>
        <v>支出</v>
      </c>
      <c r="D82" s="9" t="s">
        <v>52</v>
      </c>
      <c r="E82" s="9"/>
      <c r="F82" s="9" t="str">
        <f t="shared" si="9"/>
        <v>(支出)(通信運搬費)</v>
      </c>
    </row>
    <row r="83" spans="1:6" x14ac:dyDescent="0.15">
      <c r="A83" s="9">
        <v>22307</v>
      </c>
      <c r="B83" s="9" t="str">
        <f t="shared" si="7"/>
        <v>-</v>
      </c>
      <c r="C83" s="9" t="str">
        <f t="shared" si="8"/>
        <v>支出</v>
      </c>
      <c r="D83" s="9" t="s">
        <v>53</v>
      </c>
      <c r="E83" s="9"/>
      <c r="F83" s="9" t="str">
        <f t="shared" si="9"/>
        <v>(支出)(借損費)</v>
      </c>
    </row>
    <row r="84" spans="1:6" x14ac:dyDescent="0.15">
      <c r="A84" s="9">
        <v>22308</v>
      </c>
      <c r="B84" s="9" t="str">
        <f t="shared" si="7"/>
        <v>-</v>
      </c>
      <c r="C84" s="9" t="str">
        <f t="shared" si="8"/>
        <v>支出</v>
      </c>
      <c r="D84" s="9" t="s">
        <v>54</v>
      </c>
      <c r="E84" s="9"/>
      <c r="F84" s="9" t="str">
        <f t="shared" si="9"/>
        <v>(支出)(会議費)</v>
      </c>
    </row>
    <row r="85" spans="1:6" x14ac:dyDescent="0.15">
      <c r="A85" s="9">
        <v>22309</v>
      </c>
      <c r="B85" s="9" t="str">
        <f t="shared" si="7"/>
        <v>-</v>
      </c>
      <c r="C85" s="9" t="str">
        <f t="shared" si="8"/>
        <v>支出</v>
      </c>
      <c r="D85" s="9" t="s">
        <v>55</v>
      </c>
      <c r="E85" s="9"/>
      <c r="F85" s="9" t="str">
        <f t="shared" si="9"/>
        <v>(支出)(食糧費)</v>
      </c>
    </row>
    <row r="86" spans="1:6" x14ac:dyDescent="0.15">
      <c r="A86" s="9">
        <v>22310</v>
      </c>
      <c r="B86" s="9" t="str">
        <f t="shared" si="7"/>
        <v>-</v>
      </c>
      <c r="C86" s="9" t="str">
        <f t="shared" si="8"/>
        <v>支出</v>
      </c>
      <c r="D86" s="9" t="s">
        <v>56</v>
      </c>
      <c r="E86" s="9"/>
      <c r="F86" s="9" t="str">
        <f t="shared" si="9"/>
        <v>(支出)(その他)</v>
      </c>
    </row>
    <row r="87" spans="1:6" x14ac:dyDescent="0.15">
      <c r="A87" s="9">
        <v>21401</v>
      </c>
      <c r="B87" s="9" t="str">
        <f t="shared" si="7"/>
        <v>-</v>
      </c>
      <c r="C87" s="9" t="str">
        <f t="shared" si="8"/>
        <v>収入</v>
      </c>
      <c r="D87" s="9" t="s">
        <v>57</v>
      </c>
      <c r="E87" s="9"/>
      <c r="F87" s="9" t="str">
        <f t="shared" si="9"/>
        <v>(収入)(日本協会連盟)</v>
      </c>
    </row>
    <row r="88" spans="1:6" x14ac:dyDescent="0.15">
      <c r="A88" s="9">
        <v>21402</v>
      </c>
      <c r="B88" s="9" t="str">
        <f t="shared" si="7"/>
        <v>-</v>
      </c>
      <c r="C88" s="9" t="str">
        <f t="shared" si="8"/>
        <v>収入</v>
      </c>
      <c r="D88" s="9" t="s">
        <v>58</v>
      </c>
      <c r="E88" s="9"/>
      <c r="F88" s="9" t="str">
        <f t="shared" si="9"/>
        <v>(収入)(中国協会連盟)</v>
      </c>
    </row>
    <row r="89" spans="1:6" x14ac:dyDescent="0.15">
      <c r="A89" s="9">
        <v>21403</v>
      </c>
      <c r="B89" s="9" t="str">
        <f t="shared" si="7"/>
        <v>-</v>
      </c>
      <c r="C89" s="9" t="str">
        <f t="shared" si="8"/>
        <v>収入</v>
      </c>
      <c r="D89" s="9" t="s">
        <v>59</v>
      </c>
      <c r="E89" s="9"/>
      <c r="F89" s="9" t="str">
        <f t="shared" si="9"/>
        <v>(収入)(県・県体協)</v>
      </c>
    </row>
    <row r="90" spans="1:6" x14ac:dyDescent="0.15">
      <c r="A90" s="9">
        <v>21404</v>
      </c>
      <c r="B90" s="9" t="str">
        <f t="shared" si="7"/>
        <v>-</v>
      </c>
      <c r="C90" s="9" t="str">
        <f t="shared" si="8"/>
        <v>収入</v>
      </c>
      <c r="D90" s="9" t="s">
        <v>60</v>
      </c>
      <c r="E90" s="9"/>
      <c r="F90" s="9" t="str">
        <f t="shared" si="9"/>
        <v>(収入)(県協会)</v>
      </c>
    </row>
    <row r="91" spans="1:6" x14ac:dyDescent="0.15">
      <c r="A91" s="9">
        <v>21405</v>
      </c>
      <c r="B91" s="9" t="str">
        <f t="shared" si="7"/>
        <v>-</v>
      </c>
      <c r="C91" s="9" t="str">
        <f t="shared" si="8"/>
        <v>収入</v>
      </c>
      <c r="D91" s="9" t="s">
        <v>61</v>
      </c>
      <c r="E91" s="9"/>
      <c r="F91" s="9" t="str">
        <f t="shared" si="9"/>
        <v>(収入)(県専門部)</v>
      </c>
    </row>
    <row r="92" spans="1:6" x14ac:dyDescent="0.15">
      <c r="A92" s="9">
        <v>21406</v>
      </c>
      <c r="B92" s="9" t="str">
        <f t="shared" si="7"/>
        <v>-</v>
      </c>
      <c r="C92" s="9" t="str">
        <f t="shared" si="8"/>
        <v>収入</v>
      </c>
      <c r="D92" s="9" t="s">
        <v>62</v>
      </c>
      <c r="E92" s="9"/>
      <c r="F92" s="9" t="str">
        <f t="shared" si="9"/>
        <v>(収入)(大会負担金)</v>
      </c>
    </row>
    <row r="93" spans="1:6" x14ac:dyDescent="0.15">
      <c r="A93" s="9">
        <v>21407</v>
      </c>
      <c r="B93" s="9" t="str">
        <f t="shared" si="7"/>
        <v>-</v>
      </c>
      <c r="C93" s="9" t="str">
        <f t="shared" si="8"/>
        <v>収入</v>
      </c>
      <c r="D93" s="9" t="s">
        <v>63</v>
      </c>
      <c r="E93" s="9"/>
      <c r="F93" s="9" t="str">
        <f t="shared" si="9"/>
        <v>(収入)(開催専門部)</v>
      </c>
    </row>
    <row r="94" spans="1:6" x14ac:dyDescent="0.15">
      <c r="A94" s="9">
        <v>21408</v>
      </c>
      <c r="B94" s="9" t="str">
        <f t="shared" si="7"/>
        <v>-</v>
      </c>
      <c r="C94" s="9" t="str">
        <f t="shared" si="8"/>
        <v>収入</v>
      </c>
      <c r="D94" s="9" t="s">
        <v>64</v>
      </c>
      <c r="E94" s="9"/>
      <c r="F94" s="9" t="str">
        <f t="shared" si="9"/>
        <v>(収入)(協賛金・広告料)</v>
      </c>
    </row>
    <row r="95" spans="1:6" x14ac:dyDescent="0.15">
      <c r="A95" s="9">
        <v>21409</v>
      </c>
      <c r="B95" s="9" t="str">
        <f t="shared" si="7"/>
        <v>-</v>
      </c>
      <c r="C95" s="9" t="str">
        <f t="shared" si="8"/>
        <v>収入</v>
      </c>
      <c r="D95" s="9" t="s">
        <v>56</v>
      </c>
      <c r="E95" s="9"/>
      <c r="F95" s="9" t="str">
        <f t="shared" si="9"/>
        <v>(収入)(その他)</v>
      </c>
    </row>
    <row r="96" spans="1:6" x14ac:dyDescent="0.15">
      <c r="A96" s="9">
        <v>22401</v>
      </c>
      <c r="B96" s="9" t="str">
        <f t="shared" si="7"/>
        <v>-</v>
      </c>
      <c r="C96" s="9" t="str">
        <f t="shared" si="8"/>
        <v>支出</v>
      </c>
      <c r="D96" s="9" t="s">
        <v>47</v>
      </c>
      <c r="E96" s="9"/>
      <c r="F96" s="9" t="str">
        <f t="shared" si="9"/>
        <v>(支出)(褒賞費)</v>
      </c>
    </row>
    <row r="97" spans="1:6" x14ac:dyDescent="0.15">
      <c r="A97" s="9">
        <v>22402</v>
      </c>
      <c r="B97" s="9" t="str">
        <f t="shared" si="7"/>
        <v>-</v>
      </c>
      <c r="C97" s="9" t="str">
        <f t="shared" si="8"/>
        <v>支出</v>
      </c>
      <c r="D97" s="9" t="s">
        <v>48</v>
      </c>
      <c r="E97" s="9"/>
      <c r="F97" s="9" t="str">
        <f t="shared" si="9"/>
        <v>(支出)(旅費)</v>
      </c>
    </row>
    <row r="98" spans="1:6" x14ac:dyDescent="0.15">
      <c r="A98" s="9">
        <v>22403</v>
      </c>
      <c r="B98" s="9" t="str">
        <f t="shared" si="7"/>
        <v>-</v>
      </c>
      <c r="C98" s="9" t="str">
        <f t="shared" si="8"/>
        <v>支出</v>
      </c>
      <c r="D98" s="9" t="s">
        <v>49</v>
      </c>
      <c r="E98" s="9"/>
      <c r="F98" s="9" t="str">
        <f t="shared" si="9"/>
        <v>(支出)(諸謝金)</v>
      </c>
    </row>
    <row r="99" spans="1:6" x14ac:dyDescent="0.15">
      <c r="A99" s="9">
        <v>22404</v>
      </c>
      <c r="B99" s="9" t="str">
        <f t="shared" ref="B99:B130" si="10">IF(ROUNDDOWN($A99/10000,0)=1,"一般会計",IFERROR(VLOOKUP(ROUNDDOWN($A99/100,0)-(ROUNDDOWN($A99/1000,0)*10),事業マスタ,2,0),""))</f>
        <v>-</v>
      </c>
      <c r="C99" s="9" t="str">
        <f t="shared" si="8"/>
        <v>支出</v>
      </c>
      <c r="D99" s="9" t="s">
        <v>50</v>
      </c>
      <c r="E99" s="9"/>
      <c r="F99" s="9" t="str">
        <f t="shared" si="9"/>
        <v>(支出)(消耗品)</v>
      </c>
    </row>
    <row r="100" spans="1:6" x14ac:dyDescent="0.15">
      <c r="A100" s="9">
        <v>22405</v>
      </c>
      <c r="B100" s="9" t="str">
        <f t="shared" si="10"/>
        <v>-</v>
      </c>
      <c r="C100" s="9" t="str">
        <f t="shared" ref="C100:C131" si="11">IFERROR(VLOOKUP(ROUNDDOWN($A100/1000,0)-ROUNDDOWN($A100/10000,0)*10,収支マスタ,2,0),"")</f>
        <v>支出</v>
      </c>
      <c r="D100" s="9" t="s">
        <v>51</v>
      </c>
      <c r="E100" s="9"/>
      <c r="F100" s="9" t="str">
        <f t="shared" si="9"/>
        <v>(支出)(印刷製本費)</v>
      </c>
    </row>
    <row r="101" spans="1:6" x14ac:dyDescent="0.15">
      <c r="A101" s="9">
        <v>22406</v>
      </c>
      <c r="B101" s="9" t="str">
        <f t="shared" si="10"/>
        <v>-</v>
      </c>
      <c r="C101" s="9" t="str">
        <f t="shared" si="11"/>
        <v>支出</v>
      </c>
      <c r="D101" s="9" t="s">
        <v>52</v>
      </c>
      <c r="E101" s="9"/>
      <c r="F101" s="9" t="str">
        <f t="shared" si="9"/>
        <v>(支出)(通信運搬費)</v>
      </c>
    </row>
    <row r="102" spans="1:6" x14ac:dyDescent="0.15">
      <c r="A102" s="9">
        <v>22407</v>
      </c>
      <c r="B102" s="9" t="str">
        <f t="shared" si="10"/>
        <v>-</v>
      </c>
      <c r="C102" s="9" t="str">
        <f t="shared" si="11"/>
        <v>支出</v>
      </c>
      <c r="D102" s="9" t="s">
        <v>53</v>
      </c>
      <c r="E102" s="9"/>
      <c r="F102" s="9" t="str">
        <f t="shared" si="9"/>
        <v>(支出)(借損費)</v>
      </c>
    </row>
    <row r="103" spans="1:6" x14ac:dyDescent="0.15">
      <c r="A103" s="9">
        <v>22408</v>
      </c>
      <c r="B103" s="9" t="str">
        <f t="shared" si="10"/>
        <v>-</v>
      </c>
      <c r="C103" s="9" t="str">
        <f t="shared" si="11"/>
        <v>支出</v>
      </c>
      <c r="D103" s="9" t="s">
        <v>54</v>
      </c>
      <c r="E103" s="9"/>
      <c r="F103" s="9" t="str">
        <f t="shared" si="9"/>
        <v>(支出)(会議費)</v>
      </c>
    </row>
    <row r="104" spans="1:6" x14ac:dyDescent="0.15">
      <c r="A104" s="9">
        <v>22409</v>
      </c>
      <c r="B104" s="9" t="str">
        <f t="shared" si="10"/>
        <v>-</v>
      </c>
      <c r="C104" s="9" t="str">
        <f t="shared" si="11"/>
        <v>支出</v>
      </c>
      <c r="D104" s="9" t="s">
        <v>55</v>
      </c>
      <c r="E104" s="9"/>
      <c r="F104" s="9" t="str">
        <f t="shared" si="9"/>
        <v>(支出)(食糧費)</v>
      </c>
    </row>
    <row r="105" spans="1:6" x14ac:dyDescent="0.15">
      <c r="A105" s="9">
        <v>22410</v>
      </c>
      <c r="B105" s="9" t="str">
        <f t="shared" si="10"/>
        <v>-</v>
      </c>
      <c r="C105" s="9" t="str">
        <f t="shared" si="11"/>
        <v>支出</v>
      </c>
      <c r="D105" s="9" t="s">
        <v>56</v>
      </c>
      <c r="E105" s="9"/>
      <c r="F105" s="9" t="str">
        <f t="shared" si="9"/>
        <v>(支出)(その他)</v>
      </c>
    </row>
    <row r="106" spans="1:6" x14ac:dyDescent="0.15">
      <c r="A106" s="9">
        <v>21501</v>
      </c>
      <c r="B106" s="9" t="str">
        <f t="shared" si="10"/>
        <v>-</v>
      </c>
      <c r="C106" s="9" t="str">
        <f t="shared" si="11"/>
        <v>収入</v>
      </c>
      <c r="D106" s="9" t="s">
        <v>57</v>
      </c>
      <c r="E106" s="9"/>
      <c r="F106" s="9" t="str">
        <f t="shared" si="9"/>
        <v>(収入)(日本協会連盟)</v>
      </c>
    </row>
    <row r="107" spans="1:6" x14ac:dyDescent="0.15">
      <c r="A107" s="9">
        <v>21502</v>
      </c>
      <c r="B107" s="9" t="str">
        <f t="shared" si="10"/>
        <v>-</v>
      </c>
      <c r="C107" s="9" t="str">
        <f t="shared" si="11"/>
        <v>収入</v>
      </c>
      <c r="D107" s="9" t="s">
        <v>58</v>
      </c>
      <c r="E107" s="9"/>
      <c r="F107" s="9" t="str">
        <f t="shared" si="9"/>
        <v>(収入)(中国協会連盟)</v>
      </c>
    </row>
    <row r="108" spans="1:6" x14ac:dyDescent="0.15">
      <c r="A108" s="9">
        <v>21503</v>
      </c>
      <c r="B108" s="9" t="str">
        <f t="shared" si="10"/>
        <v>-</v>
      </c>
      <c r="C108" s="9" t="str">
        <f t="shared" si="11"/>
        <v>収入</v>
      </c>
      <c r="D108" s="9" t="s">
        <v>59</v>
      </c>
      <c r="E108" s="9"/>
      <c r="F108" s="9" t="str">
        <f t="shared" si="9"/>
        <v>(収入)(県・県体協)</v>
      </c>
    </row>
    <row r="109" spans="1:6" x14ac:dyDescent="0.15">
      <c r="A109" s="9">
        <v>21504</v>
      </c>
      <c r="B109" s="9" t="str">
        <f t="shared" si="10"/>
        <v>-</v>
      </c>
      <c r="C109" s="9" t="str">
        <f t="shared" si="11"/>
        <v>収入</v>
      </c>
      <c r="D109" s="9" t="s">
        <v>60</v>
      </c>
      <c r="E109" s="9"/>
      <c r="F109" s="9" t="str">
        <f t="shared" si="9"/>
        <v>(収入)(県協会)</v>
      </c>
    </row>
    <row r="110" spans="1:6" x14ac:dyDescent="0.15">
      <c r="A110" s="9">
        <v>21505</v>
      </c>
      <c r="B110" s="9" t="str">
        <f t="shared" si="10"/>
        <v>-</v>
      </c>
      <c r="C110" s="9" t="str">
        <f t="shared" si="11"/>
        <v>収入</v>
      </c>
      <c r="D110" s="9" t="s">
        <v>61</v>
      </c>
      <c r="E110" s="9"/>
      <c r="F110" s="9" t="str">
        <f t="shared" si="9"/>
        <v>(収入)(県専門部)</v>
      </c>
    </row>
    <row r="111" spans="1:6" x14ac:dyDescent="0.15">
      <c r="A111" s="9">
        <v>21506</v>
      </c>
      <c r="B111" s="9" t="str">
        <f t="shared" si="10"/>
        <v>-</v>
      </c>
      <c r="C111" s="9" t="str">
        <f t="shared" si="11"/>
        <v>収入</v>
      </c>
      <c r="D111" s="9" t="s">
        <v>62</v>
      </c>
      <c r="E111" s="9"/>
      <c r="F111" s="9" t="str">
        <f t="shared" si="9"/>
        <v>(収入)(大会負担金)</v>
      </c>
    </row>
    <row r="112" spans="1:6" x14ac:dyDescent="0.15">
      <c r="A112" s="9">
        <v>21507</v>
      </c>
      <c r="B112" s="9" t="str">
        <f t="shared" si="10"/>
        <v>-</v>
      </c>
      <c r="C112" s="9" t="str">
        <f t="shared" si="11"/>
        <v>収入</v>
      </c>
      <c r="D112" s="9" t="s">
        <v>63</v>
      </c>
      <c r="E112" s="9"/>
      <c r="F112" s="9" t="str">
        <f t="shared" si="9"/>
        <v>(収入)(開催専門部)</v>
      </c>
    </row>
    <row r="113" spans="1:6" x14ac:dyDescent="0.15">
      <c r="A113" s="9">
        <v>21508</v>
      </c>
      <c r="B113" s="9" t="str">
        <f t="shared" si="10"/>
        <v>-</v>
      </c>
      <c r="C113" s="9" t="str">
        <f t="shared" si="11"/>
        <v>収入</v>
      </c>
      <c r="D113" s="9" t="s">
        <v>64</v>
      </c>
      <c r="E113" s="9"/>
      <c r="F113" s="9" t="str">
        <f t="shared" si="9"/>
        <v>(収入)(協賛金・広告料)</v>
      </c>
    </row>
    <row r="114" spans="1:6" x14ac:dyDescent="0.15">
      <c r="A114" s="9">
        <v>21509</v>
      </c>
      <c r="B114" s="9" t="str">
        <f t="shared" si="10"/>
        <v>-</v>
      </c>
      <c r="C114" s="9" t="str">
        <f t="shared" si="11"/>
        <v>収入</v>
      </c>
      <c r="D114" s="9" t="s">
        <v>56</v>
      </c>
      <c r="E114" s="9"/>
      <c r="F114" s="9" t="str">
        <f t="shared" si="9"/>
        <v>(収入)(その他)</v>
      </c>
    </row>
    <row r="115" spans="1:6" x14ac:dyDescent="0.15">
      <c r="A115" s="9">
        <v>22501</v>
      </c>
      <c r="B115" s="9" t="str">
        <f t="shared" si="10"/>
        <v>-</v>
      </c>
      <c r="C115" s="9" t="str">
        <f t="shared" si="11"/>
        <v>支出</v>
      </c>
      <c r="D115" s="9" t="s">
        <v>47</v>
      </c>
      <c r="E115" s="9"/>
      <c r="F115" s="9" t="str">
        <f t="shared" si="9"/>
        <v>(支出)(褒賞費)</v>
      </c>
    </row>
    <row r="116" spans="1:6" x14ac:dyDescent="0.15">
      <c r="A116" s="9">
        <v>22502</v>
      </c>
      <c r="B116" s="9" t="str">
        <f t="shared" si="10"/>
        <v>-</v>
      </c>
      <c r="C116" s="9" t="str">
        <f t="shared" si="11"/>
        <v>支出</v>
      </c>
      <c r="D116" s="9" t="s">
        <v>48</v>
      </c>
      <c r="E116" s="9"/>
      <c r="F116" s="9" t="str">
        <f t="shared" si="9"/>
        <v>(支出)(旅費)</v>
      </c>
    </row>
    <row r="117" spans="1:6" x14ac:dyDescent="0.15">
      <c r="A117" s="9">
        <v>22503</v>
      </c>
      <c r="B117" s="9" t="str">
        <f t="shared" si="10"/>
        <v>-</v>
      </c>
      <c r="C117" s="9" t="str">
        <f t="shared" si="11"/>
        <v>支出</v>
      </c>
      <c r="D117" s="9" t="s">
        <v>49</v>
      </c>
      <c r="E117" s="9"/>
      <c r="F117" s="9" t="str">
        <f t="shared" si="9"/>
        <v>(支出)(諸謝金)</v>
      </c>
    </row>
    <row r="118" spans="1:6" x14ac:dyDescent="0.15">
      <c r="A118" s="9">
        <v>22504</v>
      </c>
      <c r="B118" s="9" t="str">
        <f t="shared" si="10"/>
        <v>-</v>
      </c>
      <c r="C118" s="9" t="str">
        <f t="shared" si="11"/>
        <v>支出</v>
      </c>
      <c r="D118" s="9" t="s">
        <v>50</v>
      </c>
      <c r="E118" s="9"/>
      <c r="F118" s="9" t="str">
        <f t="shared" si="9"/>
        <v>(支出)(消耗品)</v>
      </c>
    </row>
    <row r="119" spans="1:6" x14ac:dyDescent="0.15">
      <c r="A119" s="9">
        <v>22505</v>
      </c>
      <c r="B119" s="9" t="str">
        <f t="shared" si="10"/>
        <v>-</v>
      </c>
      <c r="C119" s="9" t="str">
        <f t="shared" si="11"/>
        <v>支出</v>
      </c>
      <c r="D119" s="9" t="s">
        <v>51</v>
      </c>
      <c r="E119" s="9"/>
      <c r="F119" s="9" t="str">
        <f t="shared" si="9"/>
        <v>(支出)(印刷製本費)</v>
      </c>
    </row>
    <row r="120" spans="1:6" x14ac:dyDescent="0.15">
      <c r="A120" s="9">
        <v>22506</v>
      </c>
      <c r="B120" s="9" t="str">
        <f t="shared" si="10"/>
        <v>-</v>
      </c>
      <c r="C120" s="9" t="str">
        <f t="shared" si="11"/>
        <v>支出</v>
      </c>
      <c r="D120" s="9" t="s">
        <v>52</v>
      </c>
      <c r="E120" s="9"/>
      <c r="F120" s="9" t="str">
        <f t="shared" si="9"/>
        <v>(支出)(通信運搬費)</v>
      </c>
    </row>
    <row r="121" spans="1:6" x14ac:dyDescent="0.15">
      <c r="A121" s="9">
        <v>22507</v>
      </c>
      <c r="B121" s="9" t="str">
        <f t="shared" si="10"/>
        <v>-</v>
      </c>
      <c r="C121" s="9" t="str">
        <f t="shared" si="11"/>
        <v>支出</v>
      </c>
      <c r="D121" s="9" t="s">
        <v>53</v>
      </c>
      <c r="E121" s="9"/>
      <c r="F121" s="9" t="str">
        <f t="shared" si="9"/>
        <v>(支出)(借損費)</v>
      </c>
    </row>
    <row r="122" spans="1:6" x14ac:dyDescent="0.15">
      <c r="A122" s="9">
        <v>22508</v>
      </c>
      <c r="B122" s="9" t="str">
        <f t="shared" si="10"/>
        <v>-</v>
      </c>
      <c r="C122" s="9" t="str">
        <f t="shared" si="11"/>
        <v>支出</v>
      </c>
      <c r="D122" s="9" t="s">
        <v>54</v>
      </c>
      <c r="E122" s="9"/>
      <c r="F122" s="9" t="str">
        <f t="shared" si="9"/>
        <v>(支出)(会議費)</v>
      </c>
    </row>
    <row r="123" spans="1:6" x14ac:dyDescent="0.15">
      <c r="A123" s="9">
        <v>22509</v>
      </c>
      <c r="B123" s="9" t="str">
        <f t="shared" si="10"/>
        <v>-</v>
      </c>
      <c r="C123" s="9" t="str">
        <f t="shared" si="11"/>
        <v>支出</v>
      </c>
      <c r="D123" s="9" t="s">
        <v>55</v>
      </c>
      <c r="E123" s="9"/>
      <c r="F123" s="9" t="str">
        <f t="shared" si="9"/>
        <v>(支出)(食糧費)</v>
      </c>
    </row>
    <row r="124" spans="1:6" x14ac:dyDescent="0.15">
      <c r="A124" s="9">
        <v>22510</v>
      </c>
      <c r="B124" s="9" t="str">
        <f t="shared" si="10"/>
        <v>-</v>
      </c>
      <c r="C124" s="9" t="str">
        <f t="shared" si="11"/>
        <v>支出</v>
      </c>
      <c r="D124" s="9" t="s">
        <v>56</v>
      </c>
      <c r="E124" s="9"/>
      <c r="F124" s="9" t="str">
        <f t="shared" si="9"/>
        <v>(支出)(その他)</v>
      </c>
    </row>
    <row r="125" spans="1:6" x14ac:dyDescent="0.15">
      <c r="A125" s="9">
        <v>21601</v>
      </c>
      <c r="B125" s="9" t="str">
        <f t="shared" si="10"/>
        <v>-</v>
      </c>
      <c r="C125" s="9" t="str">
        <f t="shared" si="11"/>
        <v>収入</v>
      </c>
      <c r="D125" s="9" t="s">
        <v>57</v>
      </c>
      <c r="E125" s="9"/>
      <c r="F125" s="9" t="str">
        <f t="shared" si="9"/>
        <v>(収入)(日本協会連盟)</v>
      </c>
    </row>
    <row r="126" spans="1:6" x14ac:dyDescent="0.15">
      <c r="A126" s="9">
        <v>21602</v>
      </c>
      <c r="B126" s="9" t="str">
        <f t="shared" si="10"/>
        <v>-</v>
      </c>
      <c r="C126" s="9" t="str">
        <f t="shared" si="11"/>
        <v>収入</v>
      </c>
      <c r="D126" s="9" t="s">
        <v>58</v>
      </c>
      <c r="E126" s="9"/>
      <c r="F126" s="9" t="str">
        <f t="shared" si="9"/>
        <v>(収入)(中国協会連盟)</v>
      </c>
    </row>
    <row r="127" spans="1:6" x14ac:dyDescent="0.15">
      <c r="A127" s="9">
        <v>21603</v>
      </c>
      <c r="B127" s="9" t="str">
        <f t="shared" si="10"/>
        <v>-</v>
      </c>
      <c r="C127" s="9" t="str">
        <f t="shared" si="11"/>
        <v>収入</v>
      </c>
      <c r="D127" s="9" t="s">
        <v>59</v>
      </c>
      <c r="E127" s="9"/>
      <c r="F127" s="9" t="str">
        <f t="shared" si="9"/>
        <v>(収入)(県・県体協)</v>
      </c>
    </row>
    <row r="128" spans="1:6" x14ac:dyDescent="0.15">
      <c r="A128" s="9">
        <v>21604</v>
      </c>
      <c r="B128" s="9" t="str">
        <f t="shared" si="10"/>
        <v>-</v>
      </c>
      <c r="C128" s="9" t="str">
        <f t="shared" si="11"/>
        <v>収入</v>
      </c>
      <c r="D128" s="9" t="s">
        <v>60</v>
      </c>
      <c r="E128" s="9"/>
      <c r="F128" s="9" t="str">
        <f t="shared" si="9"/>
        <v>(収入)(県協会)</v>
      </c>
    </row>
    <row r="129" spans="1:6" x14ac:dyDescent="0.15">
      <c r="A129" s="9">
        <v>21605</v>
      </c>
      <c r="B129" s="9" t="str">
        <f t="shared" si="10"/>
        <v>-</v>
      </c>
      <c r="C129" s="9" t="str">
        <f t="shared" si="11"/>
        <v>収入</v>
      </c>
      <c r="D129" s="9" t="s">
        <v>61</v>
      </c>
      <c r="E129" s="9"/>
      <c r="F129" s="9" t="str">
        <f t="shared" si="9"/>
        <v>(収入)(県専門部)</v>
      </c>
    </row>
    <row r="130" spans="1:6" x14ac:dyDescent="0.15">
      <c r="A130" s="9">
        <v>21606</v>
      </c>
      <c r="B130" s="9" t="str">
        <f t="shared" si="10"/>
        <v>-</v>
      </c>
      <c r="C130" s="9" t="str">
        <f t="shared" si="11"/>
        <v>収入</v>
      </c>
      <c r="D130" s="9" t="s">
        <v>62</v>
      </c>
      <c r="E130" s="9"/>
      <c r="F130" s="9" t="str">
        <f t="shared" si="9"/>
        <v>(収入)(大会負担金)</v>
      </c>
    </row>
    <row r="131" spans="1:6" x14ac:dyDescent="0.15">
      <c r="A131" s="9">
        <v>21607</v>
      </c>
      <c r="B131" s="9" t="str">
        <f t="shared" ref="B131:B162" si="12">IF(ROUNDDOWN($A131/10000,0)=1,"一般会計",IFERROR(VLOOKUP(ROUNDDOWN($A131/100,0)-(ROUNDDOWN($A131/1000,0)*10),事業マスタ,2,0),""))</f>
        <v>-</v>
      </c>
      <c r="C131" s="9" t="str">
        <f t="shared" si="11"/>
        <v>収入</v>
      </c>
      <c r="D131" s="9" t="s">
        <v>63</v>
      </c>
      <c r="E131" s="9"/>
      <c r="F131" s="9" t="str">
        <f t="shared" si="9"/>
        <v>(収入)(開催専門部)</v>
      </c>
    </row>
    <row r="132" spans="1:6" x14ac:dyDescent="0.15">
      <c r="A132" s="9">
        <v>21608</v>
      </c>
      <c r="B132" s="9" t="str">
        <f t="shared" si="12"/>
        <v>-</v>
      </c>
      <c r="C132" s="9" t="str">
        <f t="shared" ref="C132:C163" si="13">IFERROR(VLOOKUP(ROUNDDOWN($A132/1000,0)-ROUNDDOWN($A132/10000,0)*10,収支マスタ,2,0),"")</f>
        <v>収入</v>
      </c>
      <c r="D132" s="9" t="s">
        <v>64</v>
      </c>
      <c r="E132" s="9"/>
      <c r="F132" s="9" t="str">
        <f t="shared" si="9"/>
        <v>(収入)(協賛金・広告料)</v>
      </c>
    </row>
    <row r="133" spans="1:6" x14ac:dyDescent="0.15">
      <c r="A133" s="9">
        <v>21609</v>
      </c>
      <c r="B133" s="9" t="str">
        <f t="shared" si="12"/>
        <v>-</v>
      </c>
      <c r="C133" s="9" t="str">
        <f t="shared" si="13"/>
        <v>収入</v>
      </c>
      <c r="D133" s="9" t="s">
        <v>56</v>
      </c>
      <c r="E133" s="9"/>
      <c r="F133" s="9" t="str">
        <f t="shared" si="9"/>
        <v>(収入)(その他)</v>
      </c>
    </row>
    <row r="134" spans="1:6" x14ac:dyDescent="0.15">
      <c r="A134" s="9">
        <v>22601</v>
      </c>
      <c r="B134" s="9" t="str">
        <f t="shared" si="12"/>
        <v>-</v>
      </c>
      <c r="C134" s="9" t="str">
        <f t="shared" si="13"/>
        <v>支出</v>
      </c>
      <c r="D134" s="9" t="s">
        <v>47</v>
      </c>
      <c r="E134" s="9"/>
      <c r="F134" s="9" t="str">
        <f t="shared" si="9"/>
        <v>(支出)(褒賞費)</v>
      </c>
    </row>
    <row r="135" spans="1:6" x14ac:dyDescent="0.15">
      <c r="A135" s="9">
        <v>22602</v>
      </c>
      <c r="B135" s="9" t="str">
        <f t="shared" si="12"/>
        <v>-</v>
      </c>
      <c r="C135" s="9" t="str">
        <f t="shared" si="13"/>
        <v>支出</v>
      </c>
      <c r="D135" s="9" t="s">
        <v>48</v>
      </c>
      <c r="E135" s="9"/>
      <c r="F135" s="9" t="str">
        <f t="shared" si="9"/>
        <v>(支出)(旅費)</v>
      </c>
    </row>
    <row r="136" spans="1:6" x14ac:dyDescent="0.15">
      <c r="A136" s="9">
        <v>22603</v>
      </c>
      <c r="B136" s="9" t="str">
        <f t="shared" si="12"/>
        <v>-</v>
      </c>
      <c r="C136" s="9" t="str">
        <f t="shared" si="13"/>
        <v>支出</v>
      </c>
      <c r="D136" s="9" t="s">
        <v>49</v>
      </c>
      <c r="E136" s="9"/>
      <c r="F136" s="9" t="str">
        <f t="shared" si="9"/>
        <v>(支出)(諸謝金)</v>
      </c>
    </row>
    <row r="137" spans="1:6" x14ac:dyDescent="0.15">
      <c r="A137" s="9">
        <v>22604</v>
      </c>
      <c r="B137" s="9" t="str">
        <f t="shared" si="12"/>
        <v>-</v>
      </c>
      <c r="C137" s="9" t="str">
        <f t="shared" si="13"/>
        <v>支出</v>
      </c>
      <c r="D137" s="9" t="s">
        <v>50</v>
      </c>
      <c r="E137" s="9"/>
      <c r="F137" s="9" t="str">
        <f t="shared" si="9"/>
        <v>(支出)(消耗品)</v>
      </c>
    </row>
    <row r="138" spans="1:6" x14ac:dyDescent="0.15">
      <c r="A138" s="9">
        <v>22605</v>
      </c>
      <c r="B138" s="9" t="str">
        <f t="shared" si="12"/>
        <v>-</v>
      </c>
      <c r="C138" s="9" t="str">
        <f t="shared" si="13"/>
        <v>支出</v>
      </c>
      <c r="D138" s="9" t="s">
        <v>51</v>
      </c>
      <c r="E138" s="9"/>
      <c r="F138" s="9" t="str">
        <f t="shared" ref="F138:F181" si="14">"("&amp;C138&amp;")"&amp;IF(D138="","","("&amp;D138&amp;")")&amp;IF(E138="","","("&amp;E138&amp;")")</f>
        <v>(支出)(印刷製本費)</v>
      </c>
    </row>
    <row r="139" spans="1:6" x14ac:dyDescent="0.15">
      <c r="A139" s="9">
        <v>22606</v>
      </c>
      <c r="B139" s="9" t="str">
        <f t="shared" si="12"/>
        <v>-</v>
      </c>
      <c r="C139" s="9" t="str">
        <f t="shared" si="13"/>
        <v>支出</v>
      </c>
      <c r="D139" s="9" t="s">
        <v>52</v>
      </c>
      <c r="E139" s="9"/>
      <c r="F139" s="9" t="str">
        <f t="shared" si="14"/>
        <v>(支出)(通信運搬費)</v>
      </c>
    </row>
    <row r="140" spans="1:6" x14ac:dyDescent="0.15">
      <c r="A140" s="9">
        <v>22607</v>
      </c>
      <c r="B140" s="9" t="str">
        <f t="shared" si="12"/>
        <v>-</v>
      </c>
      <c r="C140" s="9" t="str">
        <f t="shared" si="13"/>
        <v>支出</v>
      </c>
      <c r="D140" s="9" t="s">
        <v>53</v>
      </c>
      <c r="E140" s="9"/>
      <c r="F140" s="9" t="str">
        <f t="shared" si="14"/>
        <v>(支出)(借損費)</v>
      </c>
    </row>
    <row r="141" spans="1:6" x14ac:dyDescent="0.15">
      <c r="A141" s="9">
        <v>22608</v>
      </c>
      <c r="B141" s="9" t="str">
        <f t="shared" si="12"/>
        <v>-</v>
      </c>
      <c r="C141" s="9" t="str">
        <f t="shared" si="13"/>
        <v>支出</v>
      </c>
      <c r="D141" s="9" t="s">
        <v>54</v>
      </c>
      <c r="E141" s="9"/>
      <c r="F141" s="9" t="str">
        <f t="shared" si="14"/>
        <v>(支出)(会議費)</v>
      </c>
    </row>
    <row r="142" spans="1:6" x14ac:dyDescent="0.15">
      <c r="A142" s="9">
        <v>22609</v>
      </c>
      <c r="B142" s="9" t="str">
        <f t="shared" si="12"/>
        <v>-</v>
      </c>
      <c r="C142" s="9" t="str">
        <f t="shared" si="13"/>
        <v>支出</v>
      </c>
      <c r="D142" s="9" t="s">
        <v>55</v>
      </c>
      <c r="E142" s="9"/>
      <c r="F142" s="9" t="str">
        <f t="shared" si="14"/>
        <v>(支出)(食糧費)</v>
      </c>
    </row>
    <row r="143" spans="1:6" x14ac:dyDescent="0.15">
      <c r="A143" s="9">
        <v>22610</v>
      </c>
      <c r="B143" s="9" t="str">
        <f t="shared" si="12"/>
        <v>-</v>
      </c>
      <c r="C143" s="9" t="str">
        <f t="shared" si="13"/>
        <v>支出</v>
      </c>
      <c r="D143" s="9" t="s">
        <v>56</v>
      </c>
      <c r="E143" s="9"/>
      <c r="F143" s="9" t="str">
        <f t="shared" si="14"/>
        <v>(支出)(その他)</v>
      </c>
    </row>
    <row r="144" spans="1:6" x14ac:dyDescent="0.15">
      <c r="A144" s="9">
        <v>21701</v>
      </c>
      <c r="B144" s="9" t="str">
        <f t="shared" si="12"/>
        <v>-</v>
      </c>
      <c r="C144" s="9" t="str">
        <f t="shared" si="13"/>
        <v>収入</v>
      </c>
      <c r="D144" s="9" t="s">
        <v>57</v>
      </c>
      <c r="E144" s="9"/>
      <c r="F144" s="9" t="str">
        <f t="shared" si="14"/>
        <v>(収入)(日本協会連盟)</v>
      </c>
    </row>
    <row r="145" spans="1:6" x14ac:dyDescent="0.15">
      <c r="A145" s="9">
        <v>21702</v>
      </c>
      <c r="B145" s="9" t="str">
        <f t="shared" si="12"/>
        <v>-</v>
      </c>
      <c r="C145" s="9" t="str">
        <f t="shared" si="13"/>
        <v>収入</v>
      </c>
      <c r="D145" s="9" t="s">
        <v>58</v>
      </c>
      <c r="E145" s="9"/>
      <c r="F145" s="9" t="str">
        <f t="shared" si="14"/>
        <v>(収入)(中国協会連盟)</v>
      </c>
    </row>
    <row r="146" spans="1:6" x14ac:dyDescent="0.15">
      <c r="A146" s="9">
        <v>21703</v>
      </c>
      <c r="B146" s="9" t="str">
        <f t="shared" si="12"/>
        <v>-</v>
      </c>
      <c r="C146" s="9" t="str">
        <f t="shared" si="13"/>
        <v>収入</v>
      </c>
      <c r="D146" s="9" t="s">
        <v>59</v>
      </c>
      <c r="E146" s="9"/>
      <c r="F146" s="9" t="str">
        <f t="shared" si="14"/>
        <v>(収入)(県・県体協)</v>
      </c>
    </row>
    <row r="147" spans="1:6" x14ac:dyDescent="0.15">
      <c r="A147" s="9">
        <v>21704</v>
      </c>
      <c r="B147" s="9" t="str">
        <f t="shared" si="12"/>
        <v>-</v>
      </c>
      <c r="C147" s="9" t="str">
        <f t="shared" si="13"/>
        <v>収入</v>
      </c>
      <c r="D147" s="9" t="s">
        <v>60</v>
      </c>
      <c r="E147" s="9"/>
      <c r="F147" s="9" t="str">
        <f t="shared" si="14"/>
        <v>(収入)(県協会)</v>
      </c>
    </row>
    <row r="148" spans="1:6" x14ac:dyDescent="0.15">
      <c r="A148" s="9">
        <v>21705</v>
      </c>
      <c r="B148" s="9" t="str">
        <f t="shared" si="12"/>
        <v>-</v>
      </c>
      <c r="C148" s="9" t="str">
        <f t="shared" si="13"/>
        <v>収入</v>
      </c>
      <c r="D148" s="9" t="s">
        <v>61</v>
      </c>
      <c r="E148" s="9"/>
      <c r="F148" s="9" t="str">
        <f t="shared" si="14"/>
        <v>(収入)(県専門部)</v>
      </c>
    </row>
    <row r="149" spans="1:6" x14ac:dyDescent="0.15">
      <c r="A149" s="9">
        <v>21706</v>
      </c>
      <c r="B149" s="9" t="str">
        <f t="shared" si="12"/>
        <v>-</v>
      </c>
      <c r="C149" s="9" t="str">
        <f t="shared" si="13"/>
        <v>収入</v>
      </c>
      <c r="D149" s="9" t="s">
        <v>62</v>
      </c>
      <c r="E149" s="9"/>
      <c r="F149" s="9" t="str">
        <f t="shared" si="14"/>
        <v>(収入)(大会負担金)</v>
      </c>
    </row>
    <row r="150" spans="1:6" x14ac:dyDescent="0.15">
      <c r="A150" s="9">
        <v>21707</v>
      </c>
      <c r="B150" s="9" t="str">
        <f t="shared" si="12"/>
        <v>-</v>
      </c>
      <c r="C150" s="9" t="str">
        <f t="shared" si="13"/>
        <v>収入</v>
      </c>
      <c r="D150" s="9" t="s">
        <v>63</v>
      </c>
      <c r="E150" s="9"/>
      <c r="F150" s="9" t="str">
        <f t="shared" si="14"/>
        <v>(収入)(開催専門部)</v>
      </c>
    </row>
    <row r="151" spans="1:6" x14ac:dyDescent="0.15">
      <c r="A151" s="9">
        <v>21708</v>
      </c>
      <c r="B151" s="9" t="str">
        <f t="shared" si="12"/>
        <v>-</v>
      </c>
      <c r="C151" s="9" t="str">
        <f t="shared" si="13"/>
        <v>収入</v>
      </c>
      <c r="D151" s="9" t="s">
        <v>64</v>
      </c>
      <c r="E151" s="9"/>
      <c r="F151" s="9" t="str">
        <f t="shared" si="14"/>
        <v>(収入)(協賛金・広告料)</v>
      </c>
    </row>
    <row r="152" spans="1:6" x14ac:dyDescent="0.15">
      <c r="A152" s="9">
        <v>21709</v>
      </c>
      <c r="B152" s="9" t="str">
        <f t="shared" si="12"/>
        <v>-</v>
      </c>
      <c r="C152" s="9" t="str">
        <f t="shared" si="13"/>
        <v>収入</v>
      </c>
      <c r="D152" s="9" t="s">
        <v>56</v>
      </c>
      <c r="E152" s="9"/>
      <c r="F152" s="9" t="str">
        <f t="shared" si="14"/>
        <v>(収入)(その他)</v>
      </c>
    </row>
    <row r="153" spans="1:6" x14ac:dyDescent="0.15">
      <c r="A153" s="9">
        <v>22701</v>
      </c>
      <c r="B153" s="9" t="str">
        <f t="shared" si="12"/>
        <v>-</v>
      </c>
      <c r="C153" s="9" t="str">
        <f t="shared" si="13"/>
        <v>支出</v>
      </c>
      <c r="D153" s="9" t="s">
        <v>47</v>
      </c>
      <c r="E153" s="9"/>
      <c r="F153" s="9" t="str">
        <f t="shared" si="14"/>
        <v>(支出)(褒賞費)</v>
      </c>
    </row>
    <row r="154" spans="1:6" x14ac:dyDescent="0.15">
      <c r="A154" s="9">
        <v>22702</v>
      </c>
      <c r="B154" s="9" t="str">
        <f t="shared" si="12"/>
        <v>-</v>
      </c>
      <c r="C154" s="9" t="str">
        <f t="shared" si="13"/>
        <v>支出</v>
      </c>
      <c r="D154" s="9" t="s">
        <v>48</v>
      </c>
      <c r="E154" s="9"/>
      <c r="F154" s="9" t="str">
        <f t="shared" si="14"/>
        <v>(支出)(旅費)</v>
      </c>
    </row>
    <row r="155" spans="1:6" x14ac:dyDescent="0.15">
      <c r="A155" s="9">
        <v>22703</v>
      </c>
      <c r="B155" s="9" t="str">
        <f t="shared" si="12"/>
        <v>-</v>
      </c>
      <c r="C155" s="9" t="str">
        <f t="shared" si="13"/>
        <v>支出</v>
      </c>
      <c r="D155" s="9" t="s">
        <v>49</v>
      </c>
      <c r="E155" s="9"/>
      <c r="F155" s="9" t="str">
        <f t="shared" si="14"/>
        <v>(支出)(諸謝金)</v>
      </c>
    </row>
    <row r="156" spans="1:6" x14ac:dyDescent="0.15">
      <c r="A156" s="9">
        <v>22704</v>
      </c>
      <c r="B156" s="9" t="str">
        <f t="shared" si="12"/>
        <v>-</v>
      </c>
      <c r="C156" s="9" t="str">
        <f t="shared" si="13"/>
        <v>支出</v>
      </c>
      <c r="D156" s="9" t="s">
        <v>50</v>
      </c>
      <c r="E156" s="9"/>
      <c r="F156" s="9" t="str">
        <f t="shared" si="14"/>
        <v>(支出)(消耗品)</v>
      </c>
    </row>
    <row r="157" spans="1:6" x14ac:dyDescent="0.15">
      <c r="A157" s="9">
        <v>22705</v>
      </c>
      <c r="B157" s="9" t="str">
        <f t="shared" si="12"/>
        <v>-</v>
      </c>
      <c r="C157" s="9" t="str">
        <f t="shared" si="13"/>
        <v>支出</v>
      </c>
      <c r="D157" s="9" t="s">
        <v>51</v>
      </c>
      <c r="E157" s="9"/>
      <c r="F157" s="9" t="str">
        <f t="shared" si="14"/>
        <v>(支出)(印刷製本費)</v>
      </c>
    </row>
    <row r="158" spans="1:6" x14ac:dyDescent="0.15">
      <c r="A158" s="9">
        <v>22706</v>
      </c>
      <c r="B158" s="9" t="str">
        <f t="shared" si="12"/>
        <v>-</v>
      </c>
      <c r="C158" s="9" t="str">
        <f t="shared" si="13"/>
        <v>支出</v>
      </c>
      <c r="D158" s="9" t="s">
        <v>52</v>
      </c>
      <c r="E158" s="9"/>
      <c r="F158" s="9" t="str">
        <f t="shared" si="14"/>
        <v>(支出)(通信運搬費)</v>
      </c>
    </row>
    <row r="159" spans="1:6" x14ac:dyDescent="0.15">
      <c r="A159" s="9">
        <v>22707</v>
      </c>
      <c r="B159" s="9" t="str">
        <f t="shared" si="12"/>
        <v>-</v>
      </c>
      <c r="C159" s="9" t="str">
        <f t="shared" si="13"/>
        <v>支出</v>
      </c>
      <c r="D159" s="9" t="s">
        <v>53</v>
      </c>
      <c r="E159" s="9"/>
      <c r="F159" s="9" t="str">
        <f t="shared" si="14"/>
        <v>(支出)(借損費)</v>
      </c>
    </row>
    <row r="160" spans="1:6" x14ac:dyDescent="0.15">
      <c r="A160" s="9">
        <v>22708</v>
      </c>
      <c r="B160" s="9" t="str">
        <f t="shared" si="12"/>
        <v>-</v>
      </c>
      <c r="C160" s="9" t="str">
        <f t="shared" si="13"/>
        <v>支出</v>
      </c>
      <c r="D160" s="9" t="s">
        <v>54</v>
      </c>
      <c r="E160" s="9"/>
      <c r="F160" s="9" t="str">
        <f t="shared" si="14"/>
        <v>(支出)(会議費)</v>
      </c>
    </row>
    <row r="161" spans="1:6" x14ac:dyDescent="0.15">
      <c r="A161" s="9">
        <v>22709</v>
      </c>
      <c r="B161" s="9" t="str">
        <f t="shared" si="12"/>
        <v>-</v>
      </c>
      <c r="C161" s="9" t="str">
        <f t="shared" si="13"/>
        <v>支出</v>
      </c>
      <c r="D161" s="9" t="s">
        <v>55</v>
      </c>
      <c r="E161" s="9"/>
      <c r="F161" s="9" t="str">
        <f t="shared" si="14"/>
        <v>(支出)(食糧費)</v>
      </c>
    </row>
    <row r="162" spans="1:6" x14ac:dyDescent="0.15">
      <c r="A162" s="9">
        <v>22710</v>
      </c>
      <c r="B162" s="9" t="str">
        <f t="shared" si="12"/>
        <v>-</v>
      </c>
      <c r="C162" s="9" t="str">
        <f t="shared" si="13"/>
        <v>支出</v>
      </c>
      <c r="D162" s="9" t="s">
        <v>56</v>
      </c>
      <c r="E162" s="9"/>
      <c r="F162" s="9" t="str">
        <f t="shared" si="14"/>
        <v>(支出)(その他)</v>
      </c>
    </row>
    <row r="163" spans="1:6" x14ac:dyDescent="0.15">
      <c r="A163" s="9">
        <v>21801</v>
      </c>
      <c r="B163" s="9" t="str">
        <f t="shared" ref="B163:B181" si="15">IF(ROUNDDOWN($A163/10000,0)=1,"一般会計",IFERROR(VLOOKUP(ROUNDDOWN($A163/100,0)-(ROUNDDOWN($A163/1000,0)*10),事業マスタ,2,0),""))</f>
        <v>-</v>
      </c>
      <c r="C163" s="9" t="str">
        <f t="shared" si="13"/>
        <v>収入</v>
      </c>
      <c r="D163" s="9" t="s">
        <v>57</v>
      </c>
      <c r="E163" s="9"/>
      <c r="F163" s="9" t="str">
        <f t="shared" si="14"/>
        <v>(収入)(日本協会連盟)</v>
      </c>
    </row>
    <row r="164" spans="1:6" x14ac:dyDescent="0.15">
      <c r="A164" s="9">
        <v>21802</v>
      </c>
      <c r="B164" s="9" t="str">
        <f t="shared" si="15"/>
        <v>-</v>
      </c>
      <c r="C164" s="9" t="str">
        <f t="shared" ref="C164:C181" si="16">IFERROR(VLOOKUP(ROUNDDOWN($A164/1000,0)-ROUNDDOWN($A164/10000,0)*10,収支マスタ,2,0),"")</f>
        <v>収入</v>
      </c>
      <c r="D164" s="9" t="s">
        <v>58</v>
      </c>
      <c r="E164" s="9"/>
      <c r="F164" s="9" t="str">
        <f t="shared" si="14"/>
        <v>(収入)(中国協会連盟)</v>
      </c>
    </row>
    <row r="165" spans="1:6" x14ac:dyDescent="0.15">
      <c r="A165" s="9">
        <v>21803</v>
      </c>
      <c r="B165" s="9" t="str">
        <f t="shared" si="15"/>
        <v>-</v>
      </c>
      <c r="C165" s="9" t="str">
        <f t="shared" si="16"/>
        <v>収入</v>
      </c>
      <c r="D165" s="9" t="s">
        <v>59</v>
      </c>
      <c r="E165" s="9"/>
      <c r="F165" s="9" t="str">
        <f t="shared" si="14"/>
        <v>(収入)(県・県体協)</v>
      </c>
    </row>
    <row r="166" spans="1:6" x14ac:dyDescent="0.15">
      <c r="A166" s="9">
        <v>21804</v>
      </c>
      <c r="B166" s="9" t="str">
        <f t="shared" si="15"/>
        <v>-</v>
      </c>
      <c r="C166" s="9" t="str">
        <f t="shared" si="16"/>
        <v>収入</v>
      </c>
      <c r="D166" s="9" t="s">
        <v>60</v>
      </c>
      <c r="E166" s="9"/>
      <c r="F166" s="9" t="str">
        <f t="shared" si="14"/>
        <v>(収入)(県協会)</v>
      </c>
    </row>
    <row r="167" spans="1:6" x14ac:dyDescent="0.15">
      <c r="A167" s="9">
        <v>21805</v>
      </c>
      <c r="B167" s="9" t="str">
        <f t="shared" si="15"/>
        <v>-</v>
      </c>
      <c r="C167" s="9" t="str">
        <f t="shared" si="16"/>
        <v>収入</v>
      </c>
      <c r="D167" s="9" t="s">
        <v>61</v>
      </c>
      <c r="E167" s="9"/>
      <c r="F167" s="9" t="str">
        <f t="shared" si="14"/>
        <v>(収入)(県専門部)</v>
      </c>
    </row>
    <row r="168" spans="1:6" x14ac:dyDescent="0.15">
      <c r="A168" s="9">
        <v>21806</v>
      </c>
      <c r="B168" s="9" t="str">
        <f t="shared" si="15"/>
        <v>-</v>
      </c>
      <c r="C168" s="9" t="str">
        <f t="shared" si="16"/>
        <v>収入</v>
      </c>
      <c r="D168" s="9" t="s">
        <v>62</v>
      </c>
      <c r="E168" s="9"/>
      <c r="F168" s="9" t="str">
        <f t="shared" si="14"/>
        <v>(収入)(大会負担金)</v>
      </c>
    </row>
    <row r="169" spans="1:6" x14ac:dyDescent="0.15">
      <c r="A169" s="9">
        <v>21807</v>
      </c>
      <c r="B169" s="9" t="str">
        <f t="shared" si="15"/>
        <v>-</v>
      </c>
      <c r="C169" s="9" t="str">
        <f t="shared" si="16"/>
        <v>収入</v>
      </c>
      <c r="D169" s="9" t="s">
        <v>63</v>
      </c>
      <c r="E169" s="9"/>
      <c r="F169" s="9" t="str">
        <f t="shared" si="14"/>
        <v>(収入)(開催専門部)</v>
      </c>
    </row>
    <row r="170" spans="1:6" x14ac:dyDescent="0.15">
      <c r="A170" s="9">
        <v>21808</v>
      </c>
      <c r="B170" s="9" t="str">
        <f t="shared" si="15"/>
        <v>-</v>
      </c>
      <c r="C170" s="9" t="str">
        <f t="shared" si="16"/>
        <v>収入</v>
      </c>
      <c r="D170" s="9" t="s">
        <v>64</v>
      </c>
      <c r="E170" s="9"/>
      <c r="F170" s="9" t="str">
        <f t="shared" si="14"/>
        <v>(収入)(協賛金・広告料)</v>
      </c>
    </row>
    <row r="171" spans="1:6" x14ac:dyDescent="0.15">
      <c r="A171" s="9">
        <v>21809</v>
      </c>
      <c r="B171" s="9" t="str">
        <f t="shared" si="15"/>
        <v>-</v>
      </c>
      <c r="C171" s="9" t="str">
        <f t="shared" si="16"/>
        <v>収入</v>
      </c>
      <c r="D171" s="9" t="s">
        <v>56</v>
      </c>
      <c r="E171" s="9"/>
      <c r="F171" s="9" t="str">
        <f t="shared" si="14"/>
        <v>(収入)(その他)</v>
      </c>
    </row>
    <row r="172" spans="1:6" x14ac:dyDescent="0.15">
      <c r="A172" s="9">
        <v>22801</v>
      </c>
      <c r="B172" s="9" t="str">
        <f t="shared" si="15"/>
        <v>-</v>
      </c>
      <c r="C172" s="9" t="str">
        <f t="shared" si="16"/>
        <v>支出</v>
      </c>
      <c r="D172" s="9" t="s">
        <v>47</v>
      </c>
      <c r="E172" s="9"/>
      <c r="F172" s="9" t="str">
        <f t="shared" si="14"/>
        <v>(支出)(褒賞費)</v>
      </c>
    </row>
    <row r="173" spans="1:6" x14ac:dyDescent="0.15">
      <c r="A173" s="9">
        <v>22802</v>
      </c>
      <c r="B173" s="9" t="str">
        <f t="shared" si="15"/>
        <v>-</v>
      </c>
      <c r="C173" s="9" t="str">
        <f t="shared" si="16"/>
        <v>支出</v>
      </c>
      <c r="D173" s="9" t="s">
        <v>48</v>
      </c>
      <c r="E173" s="9"/>
      <c r="F173" s="9" t="str">
        <f t="shared" si="14"/>
        <v>(支出)(旅費)</v>
      </c>
    </row>
    <row r="174" spans="1:6" x14ac:dyDescent="0.15">
      <c r="A174" s="9">
        <v>22803</v>
      </c>
      <c r="B174" s="9" t="str">
        <f t="shared" si="15"/>
        <v>-</v>
      </c>
      <c r="C174" s="9" t="str">
        <f t="shared" si="16"/>
        <v>支出</v>
      </c>
      <c r="D174" s="9" t="s">
        <v>49</v>
      </c>
      <c r="E174" s="9"/>
      <c r="F174" s="9" t="str">
        <f t="shared" si="14"/>
        <v>(支出)(諸謝金)</v>
      </c>
    </row>
    <row r="175" spans="1:6" x14ac:dyDescent="0.15">
      <c r="A175" s="9">
        <v>22804</v>
      </c>
      <c r="B175" s="9" t="str">
        <f t="shared" si="15"/>
        <v>-</v>
      </c>
      <c r="C175" s="9" t="str">
        <f t="shared" si="16"/>
        <v>支出</v>
      </c>
      <c r="D175" s="9" t="s">
        <v>50</v>
      </c>
      <c r="E175" s="9"/>
      <c r="F175" s="9" t="str">
        <f t="shared" si="14"/>
        <v>(支出)(消耗品)</v>
      </c>
    </row>
    <row r="176" spans="1:6" x14ac:dyDescent="0.15">
      <c r="A176" s="9">
        <v>22805</v>
      </c>
      <c r="B176" s="9" t="str">
        <f t="shared" si="15"/>
        <v>-</v>
      </c>
      <c r="C176" s="9" t="str">
        <f t="shared" si="16"/>
        <v>支出</v>
      </c>
      <c r="D176" s="9" t="s">
        <v>51</v>
      </c>
      <c r="E176" s="9"/>
      <c r="F176" s="9" t="str">
        <f t="shared" si="14"/>
        <v>(支出)(印刷製本費)</v>
      </c>
    </row>
    <row r="177" spans="1:6" x14ac:dyDescent="0.15">
      <c r="A177" s="9">
        <v>22806</v>
      </c>
      <c r="B177" s="9" t="str">
        <f t="shared" si="15"/>
        <v>-</v>
      </c>
      <c r="C177" s="9" t="str">
        <f t="shared" si="16"/>
        <v>支出</v>
      </c>
      <c r="D177" s="9" t="s">
        <v>52</v>
      </c>
      <c r="E177" s="9"/>
      <c r="F177" s="9" t="str">
        <f t="shared" si="14"/>
        <v>(支出)(通信運搬費)</v>
      </c>
    </row>
    <row r="178" spans="1:6" x14ac:dyDescent="0.15">
      <c r="A178" s="9">
        <v>22807</v>
      </c>
      <c r="B178" s="9" t="str">
        <f t="shared" si="15"/>
        <v>-</v>
      </c>
      <c r="C178" s="9" t="str">
        <f t="shared" si="16"/>
        <v>支出</v>
      </c>
      <c r="D178" s="9" t="s">
        <v>53</v>
      </c>
      <c r="E178" s="9"/>
      <c r="F178" s="9" t="str">
        <f t="shared" si="14"/>
        <v>(支出)(借損費)</v>
      </c>
    </row>
    <row r="179" spans="1:6" x14ac:dyDescent="0.15">
      <c r="A179" s="9">
        <v>22808</v>
      </c>
      <c r="B179" s="9" t="str">
        <f t="shared" si="15"/>
        <v>-</v>
      </c>
      <c r="C179" s="9" t="str">
        <f t="shared" si="16"/>
        <v>支出</v>
      </c>
      <c r="D179" s="9" t="s">
        <v>54</v>
      </c>
      <c r="E179" s="9"/>
      <c r="F179" s="9" t="str">
        <f t="shared" si="14"/>
        <v>(支出)(会議費)</v>
      </c>
    </row>
    <row r="180" spans="1:6" x14ac:dyDescent="0.15">
      <c r="A180" s="9">
        <v>22809</v>
      </c>
      <c r="B180" s="9" t="str">
        <f t="shared" si="15"/>
        <v>-</v>
      </c>
      <c r="C180" s="9" t="str">
        <f t="shared" si="16"/>
        <v>支出</v>
      </c>
      <c r="D180" s="9" t="s">
        <v>55</v>
      </c>
      <c r="E180" s="9"/>
      <c r="F180" s="9" t="str">
        <f t="shared" si="14"/>
        <v>(支出)(食糧費)</v>
      </c>
    </row>
    <row r="181" spans="1:6" x14ac:dyDescent="0.15">
      <c r="A181" s="9">
        <v>22810</v>
      </c>
      <c r="B181" s="9" t="str">
        <f t="shared" si="15"/>
        <v>-</v>
      </c>
      <c r="C181" s="9" t="str">
        <f t="shared" si="16"/>
        <v>支出</v>
      </c>
      <c r="D181" s="9" t="s">
        <v>56</v>
      </c>
      <c r="E181" s="9"/>
      <c r="F181" s="9" t="str">
        <f t="shared" si="14"/>
        <v>(支出)(その他)</v>
      </c>
    </row>
  </sheetData>
  <sheetProtection sheet="1" objects="1" scenarios="1" selectLockedCells="1"/>
  <phoneticPr fontId="1"/>
  <pageMargins left="0.70866141732283472" right="0.70866141732283472" top="0.74803149606299213" bottom="0.35433070866141736" header="0.31496062992125984" footer="0.31496062992125984"/>
  <pageSetup paperSize="9" scale="89" fitToHeight="0" orientation="portrait" r:id="rId1"/>
  <headerFooter>
    <oddHeader>&amp;C&amp;16&amp;E　会計科目一覧表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C3" sqref="C3:E3"/>
    </sheetView>
  </sheetViews>
  <sheetFormatPr defaultRowHeight="13.5" x14ac:dyDescent="0.15"/>
  <cols>
    <col min="1" max="1" width="4.5" customWidth="1"/>
    <col min="2" max="2" width="6.875" customWidth="1"/>
    <col min="3" max="3" width="15.75" customWidth="1"/>
    <col min="4" max="4" width="11" customWidth="1"/>
    <col min="5" max="5" width="6.5" bestFit="1" customWidth="1"/>
    <col min="6" max="6" width="16.625" customWidth="1"/>
    <col min="7" max="7" width="30.625" customWidth="1"/>
    <col min="8" max="8" width="9.625" customWidth="1"/>
  </cols>
  <sheetData>
    <row r="1" spans="1:8" ht="21" customHeight="1" x14ac:dyDescent="0.15">
      <c r="A1" s="371" t="s">
        <v>168</v>
      </c>
      <c r="B1" s="371"/>
      <c r="C1" s="371"/>
      <c r="D1" s="371"/>
      <c r="E1" s="371"/>
      <c r="F1" s="371"/>
      <c r="G1" s="371"/>
      <c r="H1" s="122"/>
    </row>
    <row r="2" spans="1:8" ht="14.25" thickBot="1" x14ac:dyDescent="0.2"/>
    <row r="3" spans="1:8" ht="19.5" customHeight="1" thickBot="1" x14ac:dyDescent="0.2">
      <c r="A3" s="372" t="s">
        <v>17</v>
      </c>
      <c r="B3" s="373"/>
      <c r="C3" s="374">
        <v>42095</v>
      </c>
      <c r="D3" s="375"/>
      <c r="E3" s="376"/>
      <c r="F3" s="134" t="s">
        <v>167</v>
      </c>
      <c r="G3" s="135" t="s">
        <v>172</v>
      </c>
    </row>
    <row r="4" spans="1:8" ht="19.5" customHeight="1" thickBot="1" x14ac:dyDescent="0.2">
      <c r="A4" s="372" t="s">
        <v>161</v>
      </c>
      <c r="B4" s="373"/>
      <c r="C4" s="377" t="s">
        <v>170</v>
      </c>
      <c r="D4" s="378"/>
      <c r="E4" s="378"/>
      <c r="F4" s="378"/>
      <c r="G4" s="379"/>
    </row>
    <row r="5" spans="1:8" ht="14.25" thickBot="1" x14ac:dyDescent="0.2"/>
    <row r="6" spans="1:8" ht="17.25" customHeight="1" thickBot="1" x14ac:dyDescent="0.2">
      <c r="A6" s="116" t="s">
        <v>76</v>
      </c>
      <c r="B6" s="380" t="s">
        <v>169</v>
      </c>
      <c r="C6" s="381"/>
      <c r="D6" s="117" t="s">
        <v>163</v>
      </c>
      <c r="E6" s="123" t="s">
        <v>19</v>
      </c>
      <c r="F6" s="133" t="s">
        <v>20</v>
      </c>
      <c r="G6" s="119" t="s">
        <v>164</v>
      </c>
    </row>
    <row r="7" spans="1:8" ht="17.25" customHeight="1" x14ac:dyDescent="0.15">
      <c r="A7" s="118">
        <v>1</v>
      </c>
      <c r="B7" s="369" t="s">
        <v>171</v>
      </c>
      <c r="C7" s="370"/>
      <c r="D7" s="124">
        <v>2980</v>
      </c>
      <c r="E7" s="125">
        <v>11000</v>
      </c>
      <c r="F7" s="239" t="str">
        <f>IF(E7="","",VLOOKUP(E7,科目マスタ,2,0))</f>
        <v>一般会計</v>
      </c>
      <c r="G7" s="240" t="str">
        <f>IF(E7="","",VLOOKUP(E7,科目マスタ,6,0))</f>
        <v>(収入)(繰越金)</v>
      </c>
    </row>
    <row r="8" spans="1:8" ht="17.25" customHeight="1" x14ac:dyDescent="0.15">
      <c r="A8" s="126">
        <v>2</v>
      </c>
      <c r="B8" s="382"/>
      <c r="C8" s="383"/>
      <c r="D8" s="127"/>
      <c r="E8" s="128"/>
      <c r="F8" s="241" t="str">
        <f>IF(E8="","",VLOOKUP(E8,科目マスタ,2,0))</f>
        <v/>
      </c>
      <c r="G8" s="242" t="str">
        <f>IF(E8="","",VLOOKUP(E8,科目マスタ,6,0))</f>
        <v/>
      </c>
    </row>
    <row r="9" spans="1:8" ht="17.25" customHeight="1" x14ac:dyDescent="0.15">
      <c r="A9" s="126">
        <v>3</v>
      </c>
      <c r="B9" s="382"/>
      <c r="C9" s="383"/>
      <c r="D9" s="127"/>
      <c r="E9" s="128"/>
      <c r="F9" s="241" t="str">
        <f>IF(E9="","",VLOOKUP(E9,科目マスタ,2,0))</f>
        <v/>
      </c>
      <c r="G9" s="242" t="str">
        <f>IF(E9="","",VLOOKUP(E9,科目マスタ,6,0))</f>
        <v/>
      </c>
    </row>
    <row r="10" spans="1:8" ht="17.25" customHeight="1" x14ac:dyDescent="0.15">
      <c r="A10" s="126">
        <v>4</v>
      </c>
      <c r="B10" s="382"/>
      <c r="C10" s="383"/>
      <c r="D10" s="127"/>
      <c r="E10" s="128"/>
      <c r="F10" s="241" t="str">
        <f>IF(E10="","",VLOOKUP(E10,科目マスタ,2,0))</f>
        <v/>
      </c>
      <c r="G10" s="242" t="str">
        <f>IF(E10="","",VLOOKUP(E10,科目マスタ,6,0))</f>
        <v/>
      </c>
    </row>
    <row r="11" spans="1:8" ht="17.25" customHeight="1" thickBot="1" x14ac:dyDescent="0.2">
      <c r="A11" s="129">
        <v>5</v>
      </c>
      <c r="B11" s="387"/>
      <c r="C11" s="388"/>
      <c r="D11" s="130"/>
      <c r="E11" s="131"/>
      <c r="F11" s="243" t="str">
        <f>IF(E11="","",VLOOKUP(E11,科目マスタ,2,0))</f>
        <v/>
      </c>
      <c r="G11" s="244" t="str">
        <f>IF(E11="","",VLOOKUP(E11,科目マスタ,6,0))</f>
        <v/>
      </c>
    </row>
    <row r="12" spans="1:8" ht="17.25" customHeight="1" thickBot="1" x14ac:dyDescent="0.2">
      <c r="A12" s="384" t="s">
        <v>165</v>
      </c>
      <c r="B12" s="385"/>
      <c r="C12" s="386"/>
      <c r="D12" s="132">
        <f>SUM(D7:D11)</f>
        <v>2980</v>
      </c>
    </row>
    <row r="14" spans="1:8" x14ac:dyDescent="0.15">
      <c r="A14" t="s">
        <v>166</v>
      </c>
    </row>
  </sheetData>
  <sheetProtection sheet="1" objects="1" scenarios="1" selectLockedCells="1"/>
  <mergeCells count="12">
    <mergeCell ref="B9:C9"/>
    <mergeCell ref="B10:C10"/>
    <mergeCell ref="A12:C12"/>
    <mergeCell ref="B11:C11"/>
    <mergeCell ref="B8:C8"/>
    <mergeCell ref="B7:C7"/>
    <mergeCell ref="A1:G1"/>
    <mergeCell ref="A3:B3"/>
    <mergeCell ref="C3:E3"/>
    <mergeCell ref="A4:B4"/>
    <mergeCell ref="C4:G4"/>
    <mergeCell ref="B6:C6"/>
  </mergeCells>
  <phoneticPr fontId="1"/>
  <dataValidations count="3">
    <dataValidation type="list" imeMode="on" allowBlank="1" showInputMessage="1" showErrorMessage="1" sqref="G3">
      <formula1>"通帳,現金"</formula1>
    </dataValidation>
    <dataValidation imeMode="off" allowBlank="1" showInputMessage="1" showErrorMessage="1" sqref="D7:F11 C3:E3"/>
    <dataValidation imeMode="on" allowBlank="1" showInputMessage="1" showErrorMessage="1" sqref="C4:G4 B7:C11"/>
  </dataValidations>
  <pageMargins left="1.1023622047244095" right="0.31496062992125984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原紙</vt:lpstr>
      <vt:lpstr>説明記入</vt:lpstr>
      <vt:lpstr>予算書</vt:lpstr>
      <vt:lpstr>決算書</vt:lpstr>
      <vt:lpstr>決算書（自動）</vt:lpstr>
      <vt:lpstr>出納帳</vt:lpstr>
      <vt:lpstr>マスタ</vt:lpstr>
      <vt:lpstr>科目マスタ</vt:lpstr>
      <vt:lpstr>入金伝票</vt:lpstr>
      <vt:lpstr>出金伝票</vt:lpstr>
      <vt:lpstr>振替伝票</vt:lpstr>
      <vt:lpstr>予算書!Print_Area</vt:lpstr>
      <vt:lpstr>出納帳!Print_Titles</vt:lpstr>
      <vt:lpstr>コード</vt:lpstr>
      <vt:lpstr>マスタ種別</vt:lpstr>
      <vt:lpstr>科目マスタ</vt:lpstr>
      <vt:lpstr>支出</vt:lpstr>
      <vt:lpstr>事業マスタ</vt:lpstr>
      <vt:lpstr>収支マスタ</vt:lpstr>
      <vt:lpstr>収入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PicoPico</dc:creator>
  <cp:lastModifiedBy>TBA-Office</cp:lastModifiedBy>
  <cp:lastPrinted>2016-01-14T00:34:52Z</cp:lastPrinted>
  <dcterms:created xsi:type="dcterms:W3CDTF">2015-07-08T23:33:34Z</dcterms:created>
  <dcterms:modified xsi:type="dcterms:W3CDTF">2016-05-12T10:15:38Z</dcterms:modified>
</cp:coreProperties>
</file>